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https://dakofodk.sharepoint.com/sites/Dokumenter/Dakofo/SAI/SAI 3.0.1/"/>
    </mc:Choice>
  </mc:AlternateContent>
  <xr:revisionPtr revIDLastSave="0" documentId="8_{14D355AB-D033-40D6-8B79-96030D16D54F}" xr6:coauthVersionLast="47" xr6:coauthVersionMax="47" xr10:uidLastSave="{00000000-0000-0000-0000-000000000000}"/>
  <bookViews>
    <workbookView xWindow="-120" yWindow="-120" windowWidth="29040" windowHeight="15720" firstSheet="1" activeTab="2" xr2:uid="{562BCE37-E87E-4C92-B9C8-8AEAE55EAE7F}"/>
  </bookViews>
  <sheets>
    <sheet name="Start" sheetId="9" r:id="rId1"/>
    <sheet name="1 General Questions" sheetId="7" r:id="rId2"/>
    <sheet name="2 Self-Assessment Questionnaire" sheetId="1" r:id="rId3"/>
    <sheet name="3 Performance" sheetId="6" r:id="rId4"/>
    <sheet name="4 FSA 3.0 Glossary" sheetId="4" r:id="rId5"/>
    <sheet name="FX" sheetId="5" state="hidden" r:id="rId6"/>
  </sheets>
  <definedNames>
    <definedName name="_xlnm._FilterDatabase" localSheetId="2" hidden="1">'2 Self-Assessment Questionnaire'!$A$6:$AB$194</definedName>
    <definedName name="Silver">#REF!</definedName>
    <definedName name="_xlnm.Print_Area" localSheetId="1">'1 General Questions'!$C$3:$I$33</definedName>
    <definedName name="_xlnm.Print_Area" localSheetId="2">'2 Self-Assessment Questionnaire'!$B$2:$V$189</definedName>
    <definedName name="_xlnm.Print_Area" localSheetId="3">'3 Performance'!$A$1:$T$35</definedName>
    <definedName name="_xlnm.Print_Area" localSheetId="4">'4 FSA 3.0 Glossary'!$B$2:$H$256</definedName>
    <definedName name="_xlnm.Print_Area" localSheetId="0">Start!$B$2:$I$18</definedName>
    <definedName name="_xlnm.Print_Titles" localSheetId="2">'2 Self-Assessment Questionnaire'!$3:$5</definedName>
    <definedName name="YN">#REF!</definedName>
    <definedName name="YNN">#REF!</definedName>
    <definedName name="Z_303B8493_0AAF_4F70_8185_9545557C502C_.wvu.Cols" localSheetId="2" hidden="1">'2 Self-Assessment Questionnaire'!$A:$A</definedName>
    <definedName name="Z_303B8493_0AAF_4F70_8185_9545557C502C_.wvu.FilterData" localSheetId="2" hidden="1">'2 Self-Assessment Questionnaire'!$A$9:$V$192</definedName>
    <definedName name="Z_4936A100_A8BC_4F46_B400_15A94881FDEB_.wvu.Cols" localSheetId="2" hidden="1">'2 Self-Assessment Questionnaire'!$A:$A</definedName>
    <definedName name="Z_4936A100_A8BC_4F46_B400_15A94881FDEB_.wvu.FilterData" localSheetId="2" hidden="1">'2 Self-Assessment Questionnaire'!$A$9:$V$192</definedName>
  </definedNames>
  <calcPr calcId="191029"/>
  <customWorkbookViews>
    <customWorkbookView name="Madeleine - 사용자 보기" guid="{4936A100-A8BC-4F46-B400-15A94881FDEB}" mergeInterval="0" personalView="1" maximized="1" xWindow="-8" yWindow="-8" windowWidth="1296" windowHeight="994" tabRatio="725" activeSheetId="1"/>
    <customWorkbookView name="Madeleine - Personal View" guid="{303B8493-0AAF-4F70-8185-9545557C502C}" mergeInterval="0" personalView="1" maximized="1" xWindow="-8" yWindow="-8" windowWidth="1936" windowHeight="1056" tabRatio="72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5" l="1"/>
  <c r="I37" i="1"/>
  <c r="I77" i="1"/>
  <c r="I61" i="1"/>
  <c r="P137" i="5"/>
  <c r="P136" i="5"/>
  <c r="P135" i="5"/>
  <c r="P134" i="5"/>
  <c r="P133" i="5"/>
  <c r="P132" i="5"/>
  <c r="P131" i="5"/>
  <c r="P130" i="5"/>
  <c r="P129" i="5"/>
  <c r="P128" i="5"/>
  <c r="B124" i="5"/>
  <c r="B123" i="5"/>
  <c r="B121" i="5"/>
  <c r="B120" i="5"/>
  <c r="B119" i="5"/>
  <c r="B117" i="5"/>
  <c r="C15" i="6" l="1"/>
  <c r="C20" i="6"/>
  <c r="C25" i="6"/>
  <c r="C30" i="6"/>
  <c r="I15" i="6"/>
  <c r="I20" i="6"/>
  <c r="I25" i="6"/>
  <c r="I30" i="6"/>
  <c r="O15" i="6"/>
  <c r="O20" i="6"/>
  <c r="O25" i="6"/>
  <c r="C67" i="5"/>
  <c r="R25" i="5"/>
  <c r="R30" i="5"/>
  <c r="R35" i="5"/>
  <c r="R40" i="5"/>
  <c r="R45" i="5"/>
  <c r="R50" i="5"/>
  <c r="R55" i="5"/>
  <c r="R60" i="5"/>
  <c r="R65" i="5"/>
  <c r="R70" i="5"/>
  <c r="R20" i="5"/>
  <c r="R15" i="5"/>
  <c r="S15" i="5"/>
  <c r="S20" i="5"/>
  <c r="S25" i="5"/>
  <c r="S30" i="5"/>
  <c r="S35" i="5"/>
  <c r="S40" i="5"/>
  <c r="S45" i="5"/>
  <c r="S50" i="5"/>
  <c r="S55" i="5"/>
  <c r="S60" i="5"/>
  <c r="S65" i="5"/>
  <c r="S70" i="5"/>
  <c r="I80" i="1"/>
  <c r="L107" i="1" l="1"/>
  <c r="E6" i="6"/>
  <c r="C22" i="5"/>
  <c r="Q27" i="6"/>
  <c r="Q26" i="6"/>
  <c r="Q25" i="6"/>
  <c r="Q22" i="6"/>
  <c r="Q21" i="6"/>
  <c r="Q20" i="6"/>
  <c r="Q17" i="6"/>
  <c r="Q16" i="6"/>
  <c r="Q15" i="6"/>
  <c r="K32" i="6"/>
  <c r="K31" i="6"/>
  <c r="K30" i="6"/>
  <c r="K27" i="6"/>
  <c r="K26" i="6"/>
  <c r="K25" i="6"/>
  <c r="F74" i="6"/>
  <c r="W15" i="5"/>
  <c r="X15" i="5"/>
  <c r="V16" i="5"/>
  <c r="W16" i="5"/>
  <c r="X16" i="5"/>
  <c r="W20" i="5"/>
  <c r="X20" i="5"/>
  <c r="V21" i="5"/>
  <c r="W21" i="5"/>
  <c r="X21" i="5"/>
  <c r="W25" i="5"/>
  <c r="X25" i="5"/>
  <c r="V26" i="5"/>
  <c r="W26" i="5"/>
  <c r="X26" i="5"/>
  <c r="W30" i="5"/>
  <c r="X30" i="5"/>
  <c r="V31" i="5"/>
  <c r="W31" i="5"/>
  <c r="X31" i="5"/>
  <c r="W35" i="5"/>
  <c r="X35" i="5"/>
  <c r="V36" i="5"/>
  <c r="W36" i="5"/>
  <c r="X36" i="5"/>
  <c r="W40" i="5"/>
  <c r="X40" i="5"/>
  <c r="V41" i="5"/>
  <c r="W41" i="5"/>
  <c r="X41" i="5"/>
  <c r="W45" i="5"/>
  <c r="X45" i="5"/>
  <c r="V46" i="5"/>
  <c r="W46" i="5"/>
  <c r="X46" i="5"/>
  <c r="W50" i="5"/>
  <c r="X50" i="5"/>
  <c r="V51" i="5"/>
  <c r="W51" i="5"/>
  <c r="X51" i="5"/>
  <c r="W55" i="5"/>
  <c r="X55" i="5"/>
  <c r="V56" i="5"/>
  <c r="W56" i="5"/>
  <c r="X56" i="5"/>
  <c r="W60" i="5"/>
  <c r="X60" i="5"/>
  <c r="V61" i="5"/>
  <c r="W61" i="5"/>
  <c r="X61" i="5"/>
  <c r="W65" i="5"/>
  <c r="X65" i="5"/>
  <c r="V66" i="5"/>
  <c r="W66" i="5"/>
  <c r="X66" i="5"/>
  <c r="W70" i="5"/>
  <c r="X70" i="5"/>
  <c r="H74" i="6"/>
  <c r="G74" i="6"/>
  <c r="E15" i="6"/>
  <c r="E16" i="6"/>
  <c r="E17" i="6"/>
  <c r="E20" i="6"/>
  <c r="E21" i="6"/>
  <c r="E22" i="6"/>
  <c r="E25" i="6"/>
  <c r="E26" i="6"/>
  <c r="E27" i="6"/>
  <c r="E30" i="6"/>
  <c r="E31" i="6"/>
  <c r="E32" i="6"/>
  <c r="K15" i="6"/>
  <c r="K16" i="6"/>
  <c r="K17" i="6"/>
  <c r="K20" i="6"/>
  <c r="K21" i="6"/>
  <c r="K22" i="6"/>
  <c r="O70" i="5"/>
  <c r="D70" i="5"/>
  <c r="O69" i="5"/>
  <c r="D69" i="5"/>
  <c r="O68" i="5"/>
  <c r="D68" i="5"/>
  <c r="O67" i="5"/>
  <c r="D67" i="5"/>
  <c r="O65" i="5"/>
  <c r="D65" i="5"/>
  <c r="O64" i="5"/>
  <c r="D64" i="5"/>
  <c r="O63" i="5"/>
  <c r="D63" i="5"/>
  <c r="O62" i="5"/>
  <c r="D62" i="5"/>
  <c r="C62" i="5"/>
  <c r="O60" i="5"/>
  <c r="D60" i="5"/>
  <c r="O59" i="5"/>
  <c r="D59" i="5"/>
  <c r="O58" i="5"/>
  <c r="D58" i="5"/>
  <c r="O57" i="5"/>
  <c r="D57" i="5"/>
  <c r="C57" i="5"/>
  <c r="O55" i="5"/>
  <c r="D55" i="5"/>
  <c r="O54" i="5"/>
  <c r="D54" i="5"/>
  <c r="O53" i="5"/>
  <c r="D53" i="5"/>
  <c r="O52" i="5"/>
  <c r="D52" i="5"/>
  <c r="C52" i="5"/>
  <c r="O50" i="5"/>
  <c r="D50" i="5"/>
  <c r="O49" i="5"/>
  <c r="D49" i="5"/>
  <c r="O48" i="5"/>
  <c r="D48" i="5"/>
  <c r="O47" i="5"/>
  <c r="D47" i="5"/>
  <c r="C47" i="5"/>
  <c r="O45" i="5"/>
  <c r="D45" i="5"/>
  <c r="O44" i="5"/>
  <c r="D44" i="5"/>
  <c r="O43" i="5"/>
  <c r="D43" i="5"/>
  <c r="O42" i="5"/>
  <c r="D42" i="5"/>
  <c r="C42" i="5"/>
  <c r="O40" i="5"/>
  <c r="D40" i="5"/>
  <c r="O39" i="5"/>
  <c r="D39" i="5"/>
  <c r="O38" i="5"/>
  <c r="D38" i="5"/>
  <c r="O37" i="5"/>
  <c r="D37" i="5"/>
  <c r="C37" i="5"/>
  <c r="O35" i="5"/>
  <c r="D35" i="5"/>
  <c r="O34" i="5"/>
  <c r="D34" i="5"/>
  <c r="O33" i="5"/>
  <c r="D33" i="5"/>
  <c r="O32" i="5"/>
  <c r="D32" i="5"/>
  <c r="C32" i="5"/>
  <c r="O30" i="5"/>
  <c r="D30" i="5"/>
  <c r="O29" i="5"/>
  <c r="D29" i="5"/>
  <c r="O28" i="5"/>
  <c r="D28" i="5"/>
  <c r="O27" i="5"/>
  <c r="D27" i="5"/>
  <c r="C27" i="5"/>
  <c r="O25" i="5"/>
  <c r="D25" i="5"/>
  <c r="O24" i="5"/>
  <c r="D24" i="5"/>
  <c r="O23" i="5"/>
  <c r="D23" i="5"/>
  <c r="O22" i="5"/>
  <c r="D22" i="5"/>
  <c r="O20" i="5"/>
  <c r="D20" i="5"/>
  <c r="O19" i="5"/>
  <c r="D19" i="5"/>
  <c r="O18" i="5"/>
  <c r="D18" i="5"/>
  <c r="O17" i="5"/>
  <c r="D17" i="5"/>
  <c r="C17" i="5"/>
  <c r="O15" i="5"/>
  <c r="D15" i="5"/>
  <c r="O14" i="5"/>
  <c r="D14" i="5"/>
  <c r="O13" i="5"/>
  <c r="D13" i="5"/>
  <c r="O12" i="5"/>
  <c r="D12" i="5"/>
  <c r="D8" i="5"/>
  <c r="D7" i="5"/>
  <c r="D6" i="5"/>
  <c r="E5" i="6"/>
  <c r="E4" i="6"/>
  <c r="M23" i="5" l="1"/>
  <c r="J23" i="5" s="1"/>
  <c r="K39" i="5"/>
  <c r="K44" i="5"/>
  <c r="H22" i="5"/>
  <c r="E39" i="5"/>
  <c r="M68" i="5"/>
  <c r="J68" i="5" s="1"/>
  <c r="H57" i="5"/>
  <c r="K69" i="5"/>
  <c r="E44" i="5"/>
  <c r="H42" i="5"/>
  <c r="M43" i="5"/>
  <c r="H37" i="5"/>
  <c r="K68" i="5"/>
  <c r="E68" i="5"/>
  <c r="M67" i="5"/>
  <c r="H69" i="5"/>
  <c r="K67" i="5"/>
  <c r="E67" i="5"/>
  <c r="E70" i="5"/>
  <c r="M69" i="5"/>
  <c r="H68" i="5"/>
  <c r="M52" i="5"/>
  <c r="M54" i="5"/>
  <c r="M22" i="5"/>
  <c r="K22" i="5"/>
  <c r="E22" i="5"/>
  <c r="M24" i="5"/>
  <c r="M38" i="5"/>
  <c r="M42" i="5"/>
  <c r="H44" i="5"/>
  <c r="K42" i="5"/>
  <c r="E42" i="5"/>
  <c r="M44" i="5"/>
  <c r="M58" i="5"/>
  <c r="M37" i="5"/>
  <c r="H39" i="5"/>
  <c r="K37" i="5"/>
  <c r="E37" i="5"/>
  <c r="M39" i="5"/>
  <c r="M53" i="5"/>
  <c r="M57" i="5"/>
  <c r="K57" i="5"/>
  <c r="E57" i="5"/>
  <c r="M59" i="5"/>
  <c r="H67" i="5"/>
  <c r="E69" i="5"/>
  <c r="G68" i="5" l="1"/>
  <c r="R68" i="5" s="1"/>
  <c r="V70" i="5"/>
  <c r="X39" i="5"/>
  <c r="G23" i="5"/>
  <c r="W68" i="5"/>
  <c r="X68" i="5"/>
  <c r="X42" i="5"/>
  <c r="X57" i="5"/>
  <c r="V68" i="5"/>
  <c r="X69" i="5"/>
  <c r="X44" i="5"/>
  <c r="X37" i="5"/>
  <c r="X22" i="5"/>
  <c r="X67" i="5"/>
  <c r="Q70" i="5"/>
  <c r="J43" i="5"/>
  <c r="G43" i="5"/>
  <c r="G37" i="5"/>
  <c r="R37" i="5" s="1"/>
  <c r="J37" i="5"/>
  <c r="W37" i="5" s="1"/>
  <c r="J69" i="5"/>
  <c r="W69" i="5" s="1"/>
  <c r="G69" i="5"/>
  <c r="R69" i="5" s="1"/>
  <c r="J53" i="5"/>
  <c r="G53" i="5"/>
  <c r="J58" i="5"/>
  <c r="G58" i="5"/>
  <c r="J44" i="5"/>
  <c r="W44" i="5" s="1"/>
  <c r="G44" i="5"/>
  <c r="R44" i="5" s="1"/>
  <c r="J38" i="5"/>
  <c r="G38" i="5"/>
  <c r="J24" i="5"/>
  <c r="G24" i="5"/>
  <c r="G67" i="5"/>
  <c r="R67" i="5" s="1"/>
  <c r="J67" i="5"/>
  <c r="W67" i="5" s="1"/>
  <c r="G57" i="5"/>
  <c r="R57" i="5" s="1"/>
  <c r="J57" i="5"/>
  <c r="W57" i="5" s="1"/>
  <c r="J39" i="5"/>
  <c r="W39" i="5" s="1"/>
  <c r="G39" i="5"/>
  <c r="R39" i="5" s="1"/>
  <c r="G52" i="5"/>
  <c r="J52" i="5"/>
  <c r="J59" i="5"/>
  <c r="G59" i="5"/>
  <c r="G42" i="5"/>
  <c r="R42" i="5" s="1"/>
  <c r="J42" i="5"/>
  <c r="W42" i="5" s="1"/>
  <c r="G22" i="5"/>
  <c r="R22" i="5" s="1"/>
  <c r="J22" i="5"/>
  <c r="W22" i="5" s="1"/>
  <c r="J54" i="5"/>
  <c r="G54" i="5"/>
  <c r="S68" i="5" l="1"/>
  <c r="Q68" i="5"/>
  <c r="Q44" i="5"/>
  <c r="L27" i="6" s="1"/>
  <c r="S44" i="5"/>
  <c r="Q57" i="5"/>
  <c r="R20" i="6" s="1"/>
  <c r="S57" i="5"/>
  <c r="Q37" i="5"/>
  <c r="L20" i="6" s="1"/>
  <c r="S37" i="5"/>
  <c r="Q42" i="5"/>
  <c r="L25" i="6" s="1"/>
  <c r="S42" i="5"/>
  <c r="Q39" i="5"/>
  <c r="L22" i="6" s="1"/>
  <c r="S39" i="5"/>
  <c r="Q69" i="5"/>
  <c r="S69" i="5"/>
  <c r="Q22" i="5"/>
  <c r="F25" i="6" s="1"/>
  <c r="S22" i="5"/>
  <c r="Q67" i="5"/>
  <c r="S67" i="5"/>
  <c r="V22" i="5"/>
  <c r="V39" i="5"/>
  <c r="V42" i="5"/>
  <c r="V67" i="5"/>
  <c r="V37" i="5"/>
  <c r="V57" i="5"/>
  <c r="V44" i="5"/>
  <c r="V69" i="5"/>
  <c r="I183" i="1" l="1"/>
  <c r="I182" i="1"/>
  <c r="I181" i="1"/>
  <c r="I180" i="1"/>
  <c r="I179" i="1"/>
  <c r="I178" i="1"/>
  <c r="I175" i="1"/>
  <c r="I174" i="1"/>
  <c r="I173" i="1"/>
  <c r="I169" i="1"/>
  <c r="I170" i="1"/>
  <c r="I164" i="1"/>
  <c r="I163" i="1"/>
  <c r="I162" i="1"/>
  <c r="I168" i="1"/>
  <c r="I167" i="1"/>
  <c r="I161" i="1"/>
  <c r="I160" i="1"/>
  <c r="I158" i="1"/>
  <c r="I157" i="1"/>
  <c r="I156" i="1"/>
  <c r="I154" i="1"/>
  <c r="I166" i="1"/>
  <c r="I165" i="1"/>
  <c r="I159" i="1"/>
  <c r="I155" i="1"/>
  <c r="I153" i="1"/>
  <c r="I152" i="1"/>
  <c r="I151" i="1"/>
  <c r="I122" i="1"/>
  <c r="I121" i="1"/>
  <c r="I120" i="1"/>
  <c r="I119" i="1"/>
  <c r="I117" i="1"/>
  <c r="I116" i="1"/>
  <c r="I115" i="1"/>
  <c r="I114" i="1"/>
  <c r="I96" i="1"/>
  <c r="I95" i="1"/>
  <c r="I94" i="1"/>
  <c r="I93" i="1"/>
  <c r="I84" i="1"/>
  <c r="I82" i="1"/>
  <c r="I81" i="1"/>
  <c r="I91" i="1"/>
  <c r="I90" i="1"/>
  <c r="I89" i="1"/>
  <c r="I88" i="1"/>
  <c r="I87" i="1"/>
  <c r="I86" i="1"/>
  <c r="I83" i="1"/>
  <c r="I78" i="1"/>
  <c r="I70" i="1"/>
  <c r="I64" i="1"/>
  <c r="I74" i="1"/>
  <c r="I73" i="1"/>
  <c r="I72" i="1"/>
  <c r="I69" i="1"/>
  <c r="I68" i="1"/>
  <c r="I67" i="1"/>
  <c r="I66" i="1"/>
  <c r="I63" i="1"/>
  <c r="I62" i="1"/>
  <c r="L189" i="1"/>
  <c r="I39" i="1"/>
  <c r="L188" i="1"/>
  <c r="L187" i="1"/>
  <c r="L186" i="1"/>
  <c r="L185" i="1"/>
  <c r="W183" i="1"/>
  <c r="L183" i="1"/>
  <c r="W182" i="1"/>
  <c r="L182" i="1"/>
  <c r="W181" i="1"/>
  <c r="L181" i="1"/>
  <c r="W180" i="1"/>
  <c r="L180" i="1"/>
  <c r="W179" i="1"/>
  <c r="L179" i="1"/>
  <c r="W178" i="1"/>
  <c r="L178" i="1"/>
  <c r="I177" i="1"/>
  <c r="W175" i="1"/>
  <c r="L175" i="1"/>
  <c r="W174" i="1"/>
  <c r="L174" i="1"/>
  <c r="W173" i="1"/>
  <c r="L173" i="1"/>
  <c r="I172" i="1"/>
  <c r="L170" i="1"/>
  <c r="W169" i="1"/>
  <c r="L169" i="1"/>
  <c r="W168" i="1"/>
  <c r="L168" i="1"/>
  <c r="W167" i="1"/>
  <c r="L167" i="1"/>
  <c r="L166" i="1"/>
  <c r="L165" i="1"/>
  <c r="L164" i="1"/>
  <c r="L163" i="1"/>
  <c r="W162" i="1"/>
  <c r="L162" i="1"/>
  <c r="L161" i="1"/>
  <c r="W160" i="1"/>
  <c r="L160" i="1"/>
  <c r="W159" i="1"/>
  <c r="L159" i="1"/>
  <c r="W158" i="1"/>
  <c r="L158" i="1"/>
  <c r="W157" i="1"/>
  <c r="L157" i="1"/>
  <c r="W156" i="1"/>
  <c r="L156" i="1"/>
  <c r="W155" i="1"/>
  <c r="L155" i="1"/>
  <c r="W154" i="1"/>
  <c r="L154" i="1"/>
  <c r="W153" i="1"/>
  <c r="L153" i="1"/>
  <c r="W152" i="1"/>
  <c r="L152" i="1"/>
  <c r="W151" i="1"/>
  <c r="L151" i="1"/>
  <c r="I150" i="1"/>
  <c r="L147" i="1"/>
  <c r="L146" i="1"/>
  <c r="L145" i="1"/>
  <c r="L144" i="1"/>
  <c r="L142" i="1"/>
  <c r="L140" i="1"/>
  <c r="L139" i="1"/>
  <c r="L138" i="1"/>
  <c r="L137" i="1"/>
  <c r="L136" i="1"/>
  <c r="L135" i="1"/>
  <c r="L133" i="1"/>
  <c r="L132" i="1"/>
  <c r="L131" i="1"/>
  <c r="L130" i="1"/>
  <c r="L129" i="1"/>
  <c r="L127" i="1"/>
  <c r="L125" i="1"/>
  <c r="L124" i="1"/>
  <c r="W122" i="1"/>
  <c r="L122" i="1"/>
  <c r="W121" i="1"/>
  <c r="L121" i="1"/>
  <c r="W120" i="1"/>
  <c r="L120" i="1"/>
  <c r="W119" i="1"/>
  <c r="L119" i="1"/>
  <c r="W117" i="1"/>
  <c r="L117" i="1"/>
  <c r="W116" i="1"/>
  <c r="L116" i="1"/>
  <c r="L115" i="1"/>
  <c r="L114" i="1"/>
  <c r="I113" i="1"/>
  <c r="L111" i="1"/>
  <c r="L110" i="1"/>
  <c r="L106" i="1"/>
  <c r="L105" i="1"/>
  <c r="L103" i="1"/>
  <c r="L102" i="1"/>
  <c r="L101" i="1"/>
  <c r="L100" i="1"/>
  <c r="L99" i="1"/>
  <c r="W96" i="1"/>
  <c r="L96" i="1"/>
  <c r="L95" i="1"/>
  <c r="L94" i="1"/>
  <c r="L93" i="1"/>
  <c r="W91" i="1"/>
  <c r="L91" i="1"/>
  <c r="W90" i="1"/>
  <c r="L90" i="1"/>
  <c r="W89" i="1"/>
  <c r="L89" i="1"/>
  <c r="W88" i="1"/>
  <c r="L88" i="1"/>
  <c r="W87" i="1"/>
  <c r="L87" i="1"/>
  <c r="W86" i="1"/>
  <c r="L86" i="1"/>
  <c r="W84" i="1"/>
  <c r="L84" i="1"/>
  <c r="W83" i="1"/>
  <c r="L83" i="1"/>
  <c r="L82" i="1"/>
  <c r="W81" i="1"/>
  <c r="L81" i="1"/>
  <c r="W80" i="1"/>
  <c r="L80" i="1"/>
  <c r="W78" i="1"/>
  <c r="L78" i="1"/>
  <c r="W74" i="1"/>
  <c r="L74" i="1"/>
  <c r="W73" i="1"/>
  <c r="L73" i="1"/>
  <c r="W72" i="1"/>
  <c r="L72" i="1"/>
  <c r="W70" i="1"/>
  <c r="L70" i="1"/>
  <c r="W69" i="1"/>
  <c r="L69" i="1"/>
  <c r="W68" i="1"/>
  <c r="L68" i="1"/>
  <c r="W67" i="1"/>
  <c r="L67" i="1"/>
  <c r="W66" i="1"/>
  <c r="L66" i="1"/>
  <c r="W64" i="1"/>
  <c r="L64" i="1"/>
  <c r="W63" i="1"/>
  <c r="L63" i="1"/>
  <c r="W62" i="1"/>
  <c r="L62" i="1"/>
  <c r="L59" i="1"/>
  <c r="L58" i="1"/>
  <c r="L57" i="1"/>
  <c r="L56" i="1"/>
  <c r="L55" i="1"/>
  <c r="L54" i="1"/>
  <c r="L52" i="1"/>
  <c r="L51" i="1"/>
  <c r="L50" i="1"/>
  <c r="L46" i="1"/>
  <c r="L45" i="1"/>
  <c r="L44" i="1"/>
  <c r="L43" i="1"/>
  <c r="L42" i="1"/>
  <c r="L41" i="1"/>
  <c r="W39" i="1"/>
  <c r="L39" i="1"/>
  <c r="W38" i="1"/>
  <c r="L38" i="1"/>
  <c r="L34" i="1"/>
  <c r="L33" i="1"/>
  <c r="L32" i="1"/>
  <c r="L31" i="1"/>
  <c r="L30" i="1"/>
  <c r="L29" i="1"/>
  <c r="L28" i="1"/>
  <c r="L27" i="1"/>
  <c r="L26" i="1"/>
  <c r="L25" i="1"/>
  <c r="L23" i="1"/>
  <c r="L22" i="1"/>
  <c r="L20" i="1"/>
  <c r="L19" i="1"/>
  <c r="L18" i="1"/>
  <c r="L17" i="1"/>
  <c r="L16" i="1"/>
  <c r="L14" i="1"/>
  <c r="L13" i="1"/>
  <c r="L12" i="1"/>
  <c r="L11" i="1"/>
  <c r="L10" i="1"/>
  <c r="K38" i="5" l="1"/>
  <c r="X38" i="5" s="1"/>
  <c r="H38" i="5"/>
  <c r="W38" i="5" s="1"/>
  <c r="E38" i="5"/>
  <c r="E40" i="5"/>
  <c r="K23" i="6" s="1"/>
  <c r="K52" i="5"/>
  <c r="X52" i="5" s="1"/>
  <c r="E52" i="5"/>
  <c r="E55" i="5"/>
  <c r="H52" i="5"/>
  <c r="W52" i="5" s="1"/>
  <c r="I7" i="5"/>
  <c r="F7" i="5"/>
  <c r="K7" i="5"/>
  <c r="E13" i="5"/>
  <c r="K13" i="5"/>
  <c r="H13" i="5"/>
  <c r="E65" i="5"/>
  <c r="M12" i="5"/>
  <c r="M13" i="5"/>
  <c r="M14" i="5"/>
  <c r="K29" i="5"/>
  <c r="M28" i="5"/>
  <c r="M27" i="5"/>
  <c r="H27" i="5"/>
  <c r="E27" i="5"/>
  <c r="H29" i="5"/>
  <c r="M29" i="5"/>
  <c r="E29" i="5"/>
  <c r="K28" i="5"/>
  <c r="K27" i="5"/>
  <c r="H28" i="5"/>
  <c r="E28" i="5"/>
  <c r="K33" i="5"/>
  <c r="K32" i="5"/>
  <c r="H33" i="5"/>
  <c r="E34" i="5"/>
  <c r="H32" i="5"/>
  <c r="E33" i="5"/>
  <c r="E32" i="5"/>
  <c r="K34" i="5"/>
  <c r="M32" i="5"/>
  <c r="M33" i="5"/>
  <c r="H34" i="5"/>
  <c r="M34" i="5"/>
  <c r="M48" i="5"/>
  <c r="M47" i="5"/>
  <c r="M49" i="5"/>
  <c r="H47" i="5"/>
  <c r="K47" i="5"/>
  <c r="E47" i="5"/>
  <c r="E64" i="5"/>
  <c r="H62" i="5"/>
  <c r="K64" i="5"/>
  <c r="M63" i="5"/>
  <c r="M62" i="5"/>
  <c r="E63" i="5"/>
  <c r="H64" i="5"/>
  <c r="M64" i="5"/>
  <c r="K63" i="5"/>
  <c r="K62" i="5"/>
  <c r="H63" i="5"/>
  <c r="E62" i="5"/>
  <c r="K6" i="5"/>
  <c r="F6" i="5"/>
  <c r="I6" i="5"/>
  <c r="E12" i="5"/>
  <c r="E15" i="5"/>
  <c r="E18" i="6" s="1"/>
  <c r="K12" i="5"/>
  <c r="H12" i="5"/>
  <c r="E25" i="5"/>
  <c r="E28" i="6" s="1"/>
  <c r="K23" i="5"/>
  <c r="H23" i="5"/>
  <c r="W23" i="5" s="1"/>
  <c r="E23" i="5"/>
  <c r="E35" i="5"/>
  <c r="K18" i="6" s="1"/>
  <c r="E50" i="5"/>
  <c r="E48" i="5"/>
  <c r="K48" i="5"/>
  <c r="H48" i="5"/>
  <c r="E30" i="5"/>
  <c r="E33" i="6" s="1"/>
  <c r="E45" i="5"/>
  <c r="E43" i="5"/>
  <c r="K43" i="5"/>
  <c r="X43" i="5" s="1"/>
  <c r="H43" i="5"/>
  <c r="W43" i="5" s="1"/>
  <c r="K49" i="5"/>
  <c r="H49" i="5"/>
  <c r="E49" i="5"/>
  <c r="K53" i="5"/>
  <c r="X53" i="5" s="1"/>
  <c r="H53" i="5"/>
  <c r="W53" i="5" s="1"/>
  <c r="E53" i="5"/>
  <c r="E7" i="5"/>
  <c r="E6" i="5"/>
  <c r="E19" i="5"/>
  <c r="H17" i="5"/>
  <c r="E8" i="5"/>
  <c r="E18" i="5"/>
  <c r="E17" i="5"/>
  <c r="K18" i="5"/>
  <c r="H18" i="5"/>
  <c r="M18" i="5"/>
  <c r="M17" i="5"/>
  <c r="K17" i="5"/>
  <c r="H19" i="5"/>
  <c r="M19" i="5"/>
  <c r="K19" i="5"/>
  <c r="E20" i="5"/>
  <c r="E23" i="6" s="1"/>
  <c r="E59" i="5"/>
  <c r="H59" i="5"/>
  <c r="W59" i="5" s="1"/>
  <c r="K59" i="5"/>
  <c r="X59" i="5" s="1"/>
  <c r="I8" i="5"/>
  <c r="K8" i="5"/>
  <c r="F8" i="5"/>
  <c r="E14" i="5"/>
  <c r="H14" i="5"/>
  <c r="K14" i="5"/>
  <c r="K24" i="5"/>
  <c r="X24" i="5" s="1"/>
  <c r="E24" i="5"/>
  <c r="H24" i="5"/>
  <c r="W24" i="5" s="1"/>
  <c r="H54" i="5"/>
  <c r="W54" i="5" s="1"/>
  <c r="E54" i="5"/>
  <c r="K54" i="5"/>
  <c r="X54" i="5" s="1"/>
  <c r="K58" i="5"/>
  <c r="X58" i="5" s="1"/>
  <c r="H58" i="5"/>
  <c r="W58" i="5" s="1"/>
  <c r="E58" i="5"/>
  <c r="E60" i="5"/>
  <c r="X48" i="5" l="1"/>
  <c r="X14" i="5"/>
  <c r="C5" i="5"/>
  <c r="C11" i="6" s="1"/>
  <c r="V65" i="5"/>
  <c r="Q28" i="6"/>
  <c r="V55" i="5"/>
  <c r="Q18" i="6"/>
  <c r="V60" i="5"/>
  <c r="Q23" i="6"/>
  <c r="V45" i="5"/>
  <c r="K28" i="6"/>
  <c r="V50" i="5"/>
  <c r="K33" i="6"/>
  <c r="V35" i="5"/>
  <c r="V25" i="5"/>
  <c r="V40" i="5"/>
  <c r="V20" i="5"/>
  <c r="V30" i="5"/>
  <c r="V15" i="5"/>
  <c r="X49" i="5"/>
  <c r="X62" i="5"/>
  <c r="X47" i="5"/>
  <c r="X28" i="5"/>
  <c r="X12" i="5"/>
  <c r="Q30" i="5"/>
  <c r="X63" i="5"/>
  <c r="V24" i="5"/>
  <c r="Q24" i="5"/>
  <c r="V58" i="5"/>
  <c r="Q58" i="5"/>
  <c r="V59" i="5"/>
  <c r="Q59" i="5"/>
  <c r="V54" i="5"/>
  <c r="Q54" i="5"/>
  <c r="X17" i="5"/>
  <c r="Q20" i="5"/>
  <c r="X18" i="5"/>
  <c r="V53" i="5"/>
  <c r="Q53" i="5"/>
  <c r="V43" i="5"/>
  <c r="Q43" i="5"/>
  <c r="V23" i="5"/>
  <c r="Q23" i="5"/>
  <c r="X64" i="5"/>
  <c r="X33" i="5"/>
  <c r="X29" i="5"/>
  <c r="V38" i="5"/>
  <c r="Q38" i="5"/>
  <c r="V52" i="5"/>
  <c r="Q52" i="5"/>
  <c r="X23" i="5"/>
  <c r="Q25" i="5"/>
  <c r="X19" i="5"/>
  <c r="X34" i="5"/>
  <c r="X13" i="5"/>
  <c r="X32" i="5"/>
  <c r="X27" i="5"/>
  <c r="Q45" i="5"/>
  <c r="Q60" i="5"/>
  <c r="Q40" i="5"/>
  <c r="L7" i="5"/>
  <c r="Q35" i="5"/>
  <c r="Q50" i="5"/>
  <c r="Q15" i="5"/>
  <c r="Q65" i="5"/>
  <c r="Q55" i="5"/>
  <c r="J33" i="5"/>
  <c r="W33" i="5" s="1"/>
  <c r="G33" i="5"/>
  <c r="G27" i="5"/>
  <c r="R27" i="5" s="1"/>
  <c r="J27" i="5"/>
  <c r="W27" i="5" s="1"/>
  <c r="J14" i="5"/>
  <c r="W14" i="5" s="1"/>
  <c r="G14" i="5"/>
  <c r="M8" i="5"/>
  <c r="G8" i="5"/>
  <c r="J18" i="5"/>
  <c r="W18" i="5" s="1"/>
  <c r="G18" i="5"/>
  <c r="J6" i="5"/>
  <c r="J64" i="5"/>
  <c r="W64" i="5" s="1"/>
  <c r="G64" i="5"/>
  <c r="G62" i="5"/>
  <c r="J62" i="5"/>
  <c r="W62" i="5" s="1"/>
  <c r="J34" i="5"/>
  <c r="W34" i="5" s="1"/>
  <c r="G34" i="5"/>
  <c r="R34" i="5" s="1"/>
  <c r="G32" i="5"/>
  <c r="J32" i="5"/>
  <c r="W32" i="5" s="1"/>
  <c r="J13" i="5"/>
  <c r="W13" i="5" s="1"/>
  <c r="G13" i="5"/>
  <c r="G17" i="5"/>
  <c r="J17" i="5"/>
  <c r="W17" i="5" s="1"/>
  <c r="L8" i="5"/>
  <c r="M6" i="5"/>
  <c r="G6" i="5"/>
  <c r="J49" i="5"/>
  <c r="W49" i="5" s="1"/>
  <c r="G49" i="5"/>
  <c r="G47" i="5"/>
  <c r="J47" i="5"/>
  <c r="W47" i="5" s="1"/>
  <c r="J28" i="5"/>
  <c r="W28" i="5" s="1"/>
  <c r="G28" i="5"/>
  <c r="G12" i="5"/>
  <c r="J12" i="5"/>
  <c r="W12" i="5" s="1"/>
  <c r="M7" i="5"/>
  <c r="G7" i="5"/>
  <c r="J8" i="5"/>
  <c r="J19" i="5"/>
  <c r="W19" i="5" s="1"/>
  <c r="G19" i="5"/>
  <c r="L6" i="5"/>
  <c r="J63" i="5"/>
  <c r="W63" i="5" s="1"/>
  <c r="G63" i="5"/>
  <c r="J48" i="5"/>
  <c r="W48" i="5" s="1"/>
  <c r="G48" i="5"/>
  <c r="J29" i="5"/>
  <c r="W29" i="5" s="1"/>
  <c r="G29" i="5"/>
  <c r="J7" i="5"/>
  <c r="G119" i="5" l="1"/>
  <c r="Q5" i="6" s="1"/>
  <c r="G123" i="5"/>
  <c r="Q6" i="6" s="1"/>
  <c r="I130" i="5"/>
  <c r="I129" i="5"/>
  <c r="I131" i="5"/>
  <c r="I134" i="5"/>
  <c r="G117" i="5"/>
  <c r="Q4" i="6" s="1"/>
  <c r="L135" i="5"/>
  <c r="L132" i="5"/>
  <c r="L136" i="5"/>
  <c r="L133" i="5"/>
  <c r="F128" i="5"/>
  <c r="S23" i="5"/>
  <c r="R23" i="5"/>
  <c r="S52" i="5"/>
  <c r="R52" i="5"/>
  <c r="S54" i="5"/>
  <c r="R54" i="5"/>
  <c r="S58" i="5"/>
  <c r="R58" i="5"/>
  <c r="S43" i="5"/>
  <c r="R43" i="5"/>
  <c r="S53" i="5"/>
  <c r="R53" i="5"/>
  <c r="S38" i="5"/>
  <c r="R38" i="5"/>
  <c r="S59" i="5"/>
  <c r="R59" i="5"/>
  <c r="S24" i="5"/>
  <c r="R24" i="5"/>
  <c r="Q29" i="5"/>
  <c r="S29" i="5" s="1"/>
  <c r="Q63" i="5"/>
  <c r="R63" i="5" s="1"/>
  <c r="Q12" i="5"/>
  <c r="S12" i="5" s="1"/>
  <c r="Q47" i="5"/>
  <c r="R47" i="5" s="1"/>
  <c r="Q17" i="5"/>
  <c r="F20" i="6" s="1"/>
  <c r="Q32" i="5"/>
  <c r="R32" i="5" s="1"/>
  <c r="Q62" i="5"/>
  <c r="S62" i="5" s="1"/>
  <c r="Q18" i="5"/>
  <c r="S18" i="5" s="1"/>
  <c r="Q14" i="5"/>
  <c r="S14" i="5" s="1"/>
  <c r="Q33" i="5"/>
  <c r="R33" i="5" s="1"/>
  <c r="Q19" i="5"/>
  <c r="S19" i="5" s="1"/>
  <c r="Q48" i="5"/>
  <c r="R48" i="5" s="1"/>
  <c r="Q28" i="5"/>
  <c r="S28" i="5" s="1"/>
  <c r="Q49" i="5"/>
  <c r="R49" i="5" s="1"/>
  <c r="Q13" i="5"/>
  <c r="S13" i="5" s="1"/>
  <c r="Q34" i="5"/>
  <c r="L17" i="6" s="1"/>
  <c r="S34" i="5"/>
  <c r="Q64" i="5"/>
  <c r="R27" i="6" s="1"/>
  <c r="Q27" i="5"/>
  <c r="F30" i="6" s="1"/>
  <c r="S27" i="5"/>
  <c r="R15" i="6"/>
  <c r="R17" i="6"/>
  <c r="R21" i="6"/>
  <c r="R16" i="6"/>
  <c r="L26" i="6"/>
  <c r="F26" i="6"/>
  <c r="L21" i="6"/>
  <c r="R22" i="6"/>
  <c r="F27" i="6"/>
  <c r="H8" i="5"/>
  <c r="F6" i="6"/>
  <c r="F5" i="6"/>
  <c r="H7" i="5"/>
  <c r="F4" i="6"/>
  <c r="H6" i="5"/>
  <c r="V13" i="5"/>
  <c r="V33" i="5"/>
  <c r="V18" i="5"/>
  <c r="V28" i="5"/>
  <c r="V47" i="5"/>
  <c r="V49" i="5"/>
  <c r="V19" i="5"/>
  <c r="V64" i="5"/>
  <c r="V34" i="5"/>
  <c r="V63" i="5"/>
  <c r="V62" i="5"/>
  <c r="V48" i="5"/>
  <c r="V14" i="5"/>
  <c r="V12" i="5"/>
  <c r="V32" i="5"/>
  <c r="V17" i="5"/>
  <c r="V29" i="5"/>
  <c r="V27" i="5"/>
  <c r="S17" i="5" l="1"/>
  <c r="R17" i="5"/>
  <c r="G140" i="5"/>
  <c r="I11" i="6" s="1"/>
  <c r="S64" i="5"/>
  <c r="R64" i="5"/>
  <c r="R25" i="6"/>
  <c r="L16" i="6"/>
  <c r="F32" i="6"/>
  <c r="R26" i="6"/>
  <c r="S33" i="5"/>
  <c r="S63" i="5"/>
  <c r="L15" i="6"/>
  <c r="L32" i="6"/>
  <c r="L31" i="6"/>
  <c r="L30" i="6"/>
  <c r="S48" i="5"/>
  <c r="S32" i="5"/>
  <c r="S47" i="5"/>
  <c r="R29" i="5"/>
  <c r="F21" i="6"/>
  <c r="R13" i="5"/>
  <c r="F17" i="6"/>
  <c r="R12" i="5"/>
  <c r="R28" i="5"/>
  <c r="F15" i="6"/>
  <c r="R62" i="5"/>
  <c r="R18" i="5"/>
  <c r="F31" i="6"/>
  <c r="S49" i="5"/>
  <c r="R14" i="5"/>
  <c r="R19" i="5"/>
  <c r="F22" i="6"/>
  <c r="F16" i="6"/>
</calcChain>
</file>

<file path=xl/sharedStrings.xml><?xml version="1.0" encoding="utf-8"?>
<sst xmlns="http://schemas.openxmlformats.org/spreadsheetml/2006/main" count="2607" uniqueCount="1550">
  <si>
    <t>FSA1</t>
  </si>
  <si>
    <t>Do you have a clear title to the land you farm on, either through ownership, a valid legal agreement or customary law?</t>
  </si>
  <si>
    <t>Essential</t>
  </si>
  <si>
    <t>FSA2</t>
  </si>
  <si>
    <t>Where applicable, during the land acquisition process, did you use Free, Prior and Informed Consent (FPIC) with any affected communities to prevent and resolve land conflicts?</t>
  </si>
  <si>
    <t>Yes</t>
  </si>
  <si>
    <t>FSA3</t>
  </si>
  <si>
    <t>FSA4</t>
  </si>
  <si>
    <t>FSA5</t>
  </si>
  <si>
    <t>FSA14</t>
  </si>
  <si>
    <t>Do you have contracts in place for the purchase of your product which take into consideration a) specification, b) price, c) volume, and d) payment terms and conditions?</t>
  </si>
  <si>
    <t>Advanced</t>
  </si>
  <si>
    <t>FSA10</t>
  </si>
  <si>
    <t>Do you have a system in place to determine the profitability of your farming operations?</t>
  </si>
  <si>
    <t>FSA57</t>
  </si>
  <si>
    <t>FSA19</t>
  </si>
  <si>
    <t>FSA6</t>
  </si>
  <si>
    <t>FSA11</t>
  </si>
  <si>
    <t>FSA33</t>
  </si>
  <si>
    <t>FSA37</t>
  </si>
  <si>
    <t>FSA97</t>
  </si>
  <si>
    <t>FSA98</t>
  </si>
  <si>
    <t>FSA17</t>
  </si>
  <si>
    <t>FSA18</t>
  </si>
  <si>
    <t>PLANT MATERIAL SELECTION &amp; PROPAGATION</t>
  </si>
  <si>
    <t>GENETICALLY MODIFIED ORGANISMS (GMOs)</t>
  </si>
  <si>
    <t>FSA21</t>
  </si>
  <si>
    <t>Can you demonstrate compliance with the handling, production and processing of approved genetically modified organisms (GMOs) on your land, in accordance with relevant legislation, seed company guidelines and client requirements?</t>
  </si>
  <si>
    <t>FSA22</t>
  </si>
  <si>
    <t>FSA23</t>
  </si>
  <si>
    <t>Where applicable, do you or your service provider make an informed choice on varietal selection that takes into consideration client requirements, climate and socio-economic and environmental factors?</t>
  </si>
  <si>
    <t>FSA24</t>
  </si>
  <si>
    <t>FSA26</t>
  </si>
  <si>
    <t>FSA25</t>
  </si>
  <si>
    <t>FSA28</t>
  </si>
  <si>
    <t>FSA29</t>
  </si>
  <si>
    <t>FSA30</t>
  </si>
  <si>
    <t>FSA35</t>
  </si>
  <si>
    <t>FSA38</t>
  </si>
  <si>
    <t>FSA36</t>
  </si>
  <si>
    <t>FSA39</t>
  </si>
  <si>
    <t>CHEMICAL CONTROL</t>
  </si>
  <si>
    <t>FSA40</t>
  </si>
  <si>
    <t>FSA41</t>
  </si>
  <si>
    <t>FSA42</t>
  </si>
  <si>
    <t>FSA43</t>
  </si>
  <si>
    <t>FSA49</t>
  </si>
  <si>
    <t>FSA44</t>
  </si>
  <si>
    <t>FSA45</t>
  </si>
  <si>
    <t>FSA47</t>
  </si>
  <si>
    <t>FSA50</t>
  </si>
  <si>
    <t>FSA51</t>
  </si>
  <si>
    <t>INTEGRATED PEST MANAGEMENT (IPM)</t>
  </si>
  <si>
    <t>FSA52</t>
  </si>
  <si>
    <t>FSA48</t>
  </si>
  <si>
    <t>Is the use of plant protection products (PPPs) justified?</t>
  </si>
  <si>
    <t>FSA54</t>
  </si>
  <si>
    <t>FSA55</t>
  </si>
  <si>
    <t>Do you reduce, reuse and recycle (non-crop) waste?</t>
  </si>
  <si>
    <t>FSA56</t>
  </si>
  <si>
    <t>GREEN WATER</t>
  </si>
  <si>
    <t>BLUE WATER</t>
  </si>
  <si>
    <t>FSA58</t>
  </si>
  <si>
    <t>FSA59</t>
  </si>
  <si>
    <t>FSA60</t>
  </si>
  <si>
    <t>GREY WATER</t>
  </si>
  <si>
    <t>FSA61</t>
  </si>
  <si>
    <t>BLACK WATER</t>
  </si>
  <si>
    <t>FSA62</t>
  </si>
  <si>
    <t>FSA63</t>
  </si>
  <si>
    <t>FSA64</t>
  </si>
  <si>
    <t>FSA32</t>
  </si>
  <si>
    <t>FSA65</t>
  </si>
  <si>
    <t>FSA27</t>
  </si>
  <si>
    <t>FSA66</t>
  </si>
  <si>
    <t>FSA67</t>
  </si>
  <si>
    <t>LABOUR CONDITIONS</t>
  </si>
  <si>
    <t>FSA73</t>
  </si>
  <si>
    <t>FSA68</t>
  </si>
  <si>
    <t>FSA72</t>
  </si>
  <si>
    <t>FSA69</t>
  </si>
  <si>
    <t>FSA74</t>
  </si>
  <si>
    <t>FSA75</t>
  </si>
  <si>
    <t>FSA76</t>
  </si>
  <si>
    <t>FSA77</t>
  </si>
  <si>
    <t>FSA78</t>
  </si>
  <si>
    <t>Are any deductions from wages a) legally permitted, b) clearly recorded and communicated to workers, and c) never made for disciplinary purposes?</t>
  </si>
  <si>
    <t>FSA81</t>
  </si>
  <si>
    <t>FSA80</t>
  </si>
  <si>
    <t>FSA82</t>
  </si>
  <si>
    <t>Where applicable, are permanent, temporary and seasonal workers compensated for any accident or illness due to work-related activities, in accordance with relevant legislation?</t>
  </si>
  <si>
    <t>FSA83</t>
  </si>
  <si>
    <t>FSA84</t>
  </si>
  <si>
    <t>FSA85</t>
  </si>
  <si>
    <t>FSA70</t>
  </si>
  <si>
    <t>FSA71</t>
  </si>
  <si>
    <t>CHILD LABOUR</t>
  </si>
  <si>
    <t>FSA87</t>
  </si>
  <si>
    <t>FSA88</t>
  </si>
  <si>
    <t>FSA89</t>
  </si>
  <si>
    <t>FSA90</t>
  </si>
  <si>
    <t>FSA94</t>
  </si>
  <si>
    <t>FSA93</t>
  </si>
  <si>
    <t>FSA92</t>
  </si>
  <si>
    <t>FSA91</t>
  </si>
  <si>
    <t>GENERAL OCCUPATIONAL HEALTH &amp; SAFETY (OHS)</t>
  </si>
  <si>
    <t>FSA96</t>
  </si>
  <si>
    <t>Are emergency contact details available and easily accessible at the farm to meet all reasonably foreseeable emergency medical situations?</t>
  </si>
  <si>
    <t>FSA99</t>
  </si>
  <si>
    <t>FSA100</t>
  </si>
  <si>
    <t>FSA101</t>
  </si>
  <si>
    <t>FSA102</t>
  </si>
  <si>
    <t>FSA15</t>
  </si>
  <si>
    <t>FSA16</t>
  </si>
  <si>
    <t>Where applicable, do you take into account language and cultural barriers when it comes to worker training and communication?</t>
  </si>
  <si>
    <t>Topic</t>
  </si>
  <si>
    <t>SDG</t>
  </si>
  <si>
    <t>Peace, Justice and Strong Institutions</t>
  </si>
  <si>
    <t>Decent Work and Economic Growth</t>
  </si>
  <si>
    <t>Life on Land</t>
  </si>
  <si>
    <t>Responsible Consumption and Production Patterns</t>
  </si>
  <si>
    <t>Plant Material Selection &amp; Propagation</t>
  </si>
  <si>
    <t>Waste Management</t>
  </si>
  <si>
    <t>Clean Water and Sanitation</t>
  </si>
  <si>
    <t>N/A Option?</t>
  </si>
  <si>
    <t>Level</t>
  </si>
  <si>
    <t>Farm Management &amp; Community</t>
  </si>
  <si>
    <t>FSA12</t>
  </si>
  <si>
    <t>FSA8</t>
  </si>
  <si>
    <t>FSA9</t>
  </si>
  <si>
    <t>FSA13</t>
  </si>
  <si>
    <t>FSA20</t>
  </si>
  <si>
    <t>Do you communicate openly with the community in order to inform them of and address any concerns raised by them over your farming operations?</t>
  </si>
  <si>
    <t>Water Management</t>
  </si>
  <si>
    <t>Biodiversity</t>
  </si>
  <si>
    <t>Have you identified and implemented any opportunities to increase the resilience of your business?</t>
  </si>
  <si>
    <t>FSA31</t>
  </si>
  <si>
    <t>FSA34</t>
  </si>
  <si>
    <t>FSA46</t>
  </si>
  <si>
    <t>FSA53</t>
  </si>
  <si>
    <t>Quality Education</t>
  </si>
  <si>
    <t>FSA79</t>
  </si>
  <si>
    <t>FSA86</t>
  </si>
  <si>
    <t>FSA95</t>
  </si>
  <si>
    <t>Labour Conditions</t>
  </si>
  <si>
    <t>FSA104</t>
  </si>
  <si>
    <t>FSA106</t>
  </si>
  <si>
    <t>FSA107</t>
  </si>
  <si>
    <t>FSA108</t>
  </si>
  <si>
    <t>FSA109</t>
  </si>
  <si>
    <t>Do you take any measures to prevent bribery, corruption and fraud, in accordance with relevant legislation?</t>
  </si>
  <si>
    <t>Can you demonstrate how you comply with and keep informed of changes to relevant legislation?</t>
  </si>
  <si>
    <t>Do you ensure the safety and quality of your products based on training, education or advice received from a qualified advisor?</t>
  </si>
  <si>
    <t>Do you or your service provider have a preventative maintenance programme for the proper, efficient functioning of farm vehicles, equipment and machinery?</t>
  </si>
  <si>
    <t>Do you or your service provider ensure that relevant legislation or manufacturer guidelines for the calibration and servicing of plant protection product (PPP) and fertiliser application equipment are followed?</t>
  </si>
  <si>
    <t>Where applicable, do you use any dedicated areas or structures to protect seedlings and plantlets during hardening?</t>
  </si>
  <si>
    <t>Do you or your service provider keep fertiliser application records, in accordance with relevant legislation and industry guidelines?</t>
  </si>
  <si>
    <t>Do you or your service provider only use plant protection products (PPPs) that are officially registered and permitted in your country for the respective crops?</t>
  </si>
  <si>
    <t>Where applicable, have you or your service provider incorporated any export or trading restrictions on the use of plant protection products (PPPs) required of you by the destination market or client respectively?</t>
  </si>
  <si>
    <t>Do you or your service provider keep plant protection product (PPP) application records, in accordance with relevant legislation and industry guidelines?</t>
  </si>
  <si>
    <t>Do you avoid any crop, crop residue or product going to landfill?</t>
  </si>
  <si>
    <t>Where applicable, do you hold a valid water extraction licence?</t>
  </si>
  <si>
    <t>Where applicable, is the total and peak volume of water extracted within permitted legal limits?</t>
  </si>
  <si>
    <t>Does irrigation water quality comply with relevant legislation and industry guidelines?</t>
  </si>
  <si>
    <t>Do you avoid the deliberate introduction, cultivation and use of known invasive species?</t>
  </si>
  <si>
    <t>Do you a) inform permanent, temporary and seasonal workers, as well as contractors, of their legal rights and obligations, and b) establish working contracts or relationships, in accordance with relevant legislation and ILO Conventions?</t>
  </si>
  <si>
    <t>Do you pay all of your permanent, temporary and seasonal workers the equivalent of a living wage?</t>
  </si>
  <si>
    <t xml:space="preserve">Do you ensure that any minors employed do not conduct hazardous work or any work that jeopardises their physical, mental or moral well-being, in accordance with relevant legislation and ILO Conventions? 
</t>
  </si>
  <si>
    <t>Do you ensure that all minors living or working on the farm can go to school or receive home schooling?</t>
  </si>
  <si>
    <t>Do you organise regular Occupational Health &amp; Safety (OHS) training for all permanent, temporary and seasonal workers?</t>
  </si>
  <si>
    <t>Do you provide medical screening for all permanent, temporary and seasonal workers that have a higher risk of disease or health-related issues due to environmental factors or the nature of their work?</t>
  </si>
  <si>
    <t>★</t>
  </si>
  <si>
    <t>★★</t>
  </si>
  <si>
    <t>★★★</t>
  </si>
  <si>
    <t>Soil Management</t>
  </si>
  <si>
    <t>Chemical Control</t>
  </si>
  <si>
    <t>Air Quality and Emissions</t>
  </si>
  <si>
    <t>Do you keep irrigation application records?</t>
  </si>
  <si>
    <t>Where applicable, do you take any measures to harvest surplus rainwater or promote groundwater recharging?</t>
  </si>
  <si>
    <t>Do you take any measures to optimise rainwater use for your crop water needs?</t>
  </si>
  <si>
    <t>Do you have an irrigation management plan that optimises crop productivity and water use efficiency, based on:</t>
  </si>
  <si>
    <t>FSA103</t>
  </si>
  <si>
    <t>Have you or your service provider implemented an Integrated Pest Management (IPM) plan based on:</t>
  </si>
  <si>
    <t>Do you take any measures to prevent the illegal hunting, fishing and extraction of flora and fauna on your land, including rare, threatened and endangered species, in accordance with relevant legislation and customary laws?</t>
  </si>
  <si>
    <t>Guidance Links</t>
  </si>
  <si>
    <t>Where applicable, do you practice either a mixed cropping or crop rotation system on your land?</t>
  </si>
  <si>
    <t>Have you or your service provider adopted any soil amendment measures to actively improve soil health?</t>
  </si>
  <si>
    <t>Do you or your service provider respect label recommendations based on:</t>
  </si>
  <si>
    <t>Where applicable, do you avoid the deliberate use of fire for land clearance purposes?</t>
  </si>
  <si>
    <t>Do you ensure that permanent, temporary and seasonal workers are provided with adequate breaks and provision of a) potable water, b) shade, and c) sanitation during their shift, in accordance with relevant legislation, ILO Conventions or, in their absence, industry guidelines?</t>
  </si>
  <si>
    <t>Where applicable, do you advise or financially support your permanent, temporary and seasonal workers on the availability of health insurance?</t>
  </si>
  <si>
    <t>Do you prohibit the employment of minors as permanent, temporary or seasonal workers, in accordance with relevant legislation and ILO Conventions?</t>
  </si>
  <si>
    <t>Are field margins, boundaries and watercourses managed with limited and timely intervention?</t>
  </si>
  <si>
    <t>FSA105</t>
  </si>
  <si>
    <t>Do you or your service provider take any measures to prevent the application of plant protection products (PPPs) to non-targeted crops, species and areas, including the wider community and environment, in accordance with relevant legislation and industry guidelines?</t>
  </si>
  <si>
    <t>Do you or your service provider manage fertilisers in a safe and secure manner to prevent exposure and risk to people and the environment through proper:</t>
  </si>
  <si>
    <t>This is N/A for crops grown in substrate.</t>
  </si>
  <si>
    <t>Do you provide relevant training for all permanent, temporary and seasonal labour?</t>
  </si>
  <si>
    <t>Have you identified and sourced any clean and sustainable sources of renewable energy for your farming operations?</t>
  </si>
  <si>
    <t>Where applicable, do you take into account the optimum seed rate or plant spacing based on your local situation and crop choice?</t>
  </si>
  <si>
    <t>Do you or your service provider perform periodic soil sampling to monitor the changes in soil condition?</t>
  </si>
  <si>
    <t>Are adequate changing and washing facilities provided to persons who handle or use fuel, fertilisers, plant protection products (PPPs) and other hazardous substances?</t>
  </si>
  <si>
    <t>https://www.responsiblyproducedpeat.org/</t>
  </si>
  <si>
    <t>https://www.fsc.org/en/about-us   https://www.sfiprogram.org/</t>
  </si>
  <si>
    <t>https://4rplus.org/nutrient-management/</t>
  </si>
  <si>
    <t xml:space="preserve">Avoid PPP mixing near drains, slopes, proximity to watercourses, high-traffic and protected high-traffic areas.                                                                       
Use portable drip trays. </t>
  </si>
  <si>
    <t>Do all spray handlers and operators receive appropriate and well-maintained personal protective equipment (PPE)?</t>
  </si>
  <si>
    <t>Do you or your service provider safely clean equipment and empty containers, and store them in a manner to minimise the risk to people and the environment?</t>
  </si>
  <si>
    <t>Have you taken any measures to protect and promote natural habitat on your land, especially areas adjacent to watercourses and protected areas?</t>
  </si>
  <si>
    <t>Have you restored areas of low productivity to natural habitat?</t>
  </si>
  <si>
    <t>Where applicable, have you taken any measures to prevent or mitigate air pollution, in accordance with relevant legislation and industry guidelines?</t>
  </si>
  <si>
    <t xml:space="preserve">http://www.fao.org/3/T0234E/T0234E01.htm#ch1.2                                        https://onlinelibrary.wiley.com/doi/pdf/10.1002/0470031344.app3                                                                         </t>
  </si>
  <si>
    <t>Do you measure and monitor all of your sources of greenhouse (GHG) emissions?</t>
  </si>
  <si>
    <t>Do you have a documented system to manage:</t>
  </si>
  <si>
    <t>Have you or your service provider adopted any on-farm measures to reduce your reliance on fertiliser inputs?</t>
  </si>
  <si>
    <t>Where applicable, do you or your service provider take any measures to prevent or minimise:</t>
  </si>
  <si>
    <t>https://www.ilo.org/dyn/normlex/en/f?p=NORMLEXPUB:12100:0::NO:12100:P12100_INSTRUMENT_ID:312146:NO</t>
  </si>
  <si>
    <t>https://www.ilo.org/dyn/normlex/en/f?p=NORMLEXPUB:12100:0::NO:12100:P12100_INSTRUMENT_ID:312315:NO</t>
  </si>
  <si>
    <t>ILO Convention C174.</t>
  </si>
  <si>
    <t>https://www.ilo.org/dyn/normlex/en/f?p=NORMLEXPUB:12100:0::NO:12100:P12100_INSTRUMENT_ID:312319:NO</t>
  </si>
  <si>
    <t>Where applicable, do permanent, temporary and seasonal workers receive a) paid vacation, b) parental leave, and c) sickness benefit, in accordance with relevant legislation and ILO Conventions?</t>
  </si>
  <si>
    <t>https://www.ilo.org/dyn/normlex/en/f?p=NORMLEXPUB:12100:0::NO:12100:P12100_INSTRUMENT_ID:312300:NO  https://www.ilo.org/dyn/normlex/en/f?p=NORMLEXPUB:12100:0::NO:12100:P12100_INSTRUMENT_ID:312532:NO</t>
  </si>
  <si>
    <t>https://www.ilo.org/dyn/normlex/en/f?p=NORMLEXPUB:12100:0::NO:12100:P12100_INSTRUMENT_ID:312300:NO</t>
  </si>
  <si>
    <t>Do you ensure that injured or ill workers do not continue performing any activities that are detrimental to their health and safety or that of other workers?</t>
  </si>
  <si>
    <t>https://www.ilo.org/dyn/normlex/en/f?p=NORMLEXPUB:12100:0::NO:12100:P12100_INSTRUMENT_ID:312170:NO</t>
  </si>
  <si>
    <t>https://www.ilo.org/dyn/normlex/en/f?p=NORMLEXPUB:12100:0::NO:12100:P12100_INSTRUMENT_ID:312247:NO</t>
  </si>
  <si>
    <t>https://www.ilo.org/dyn/normlex/en/f?p=NORMLEXPUB:12100:0::NO:12100:P12100_INSTRUMENT_ID:312243:NO                                                https://www.ilo.org/dyn/normlex/en/f?p=NORMLEXPUB:12100:0::NO:12100:P12100_INSTRUMENT_ID:312299:NO</t>
  </si>
  <si>
    <t>ILO Convention C111.</t>
  </si>
  <si>
    <t>https://www.ilo.org/dyn/normlex/en/f?p=NORMLEXPUB:12100:0::NO:12100:P12100_INSTRUMENT_ID:312256:NO</t>
  </si>
  <si>
    <t>https://www.ilo.org/dyn/normlex/en/f?p=NORMLEXPUB:12100:0::NO:12100:P12100_INSTRUMENT_ID:312468:NO</t>
  </si>
  <si>
    <t>https://www.ilo.org/dyn/normlex/en/f?p=NORMLEXPUB:12100:0::NO:12100:P12100_INSTRUMENT_ID:312327:NO                      https://www.ilo.org/dyn/normlex/en/f?p=NORMLEXPUB:12100:0::NO:12100:P12100_INSTRUMENT_ID:312222:NO</t>
  </si>
  <si>
    <t>ILO Convention C161.</t>
  </si>
  <si>
    <t>https://www.ilo.org/dyn/normlex/en/f?p=NORMLEXPUB:12100:0::NO:12100:P12100_INSTRUMENT_ID:312306:NO</t>
  </si>
  <si>
    <t>https://www.ilo.org/dyn/normlex/en/f?p=NORMLEXPUB:12100:0::NO:12100:P12100_INSTRUMENT_ID:312240:NO</t>
  </si>
  <si>
    <t>Do you or your recruitment agency ensure that you are not using any form of forced or bonded labour, in accordance with relevant legislation and ILO Conventions?</t>
  </si>
  <si>
    <t>https://www.ilo.org/dyn/normlex/en/f?p=NORMLEXPUB:12100:0::NO:12100:P12100_INSTRUMENT_ID:312245:NO</t>
  </si>
  <si>
    <t>https://www.ifc.org/wps/wcm/connect/74f457f6-ddf7-44ec-87bb-fed991b978fc/Draft_Resettlement+Handbook_Disclosure_March132019_Final.pdf?MOD=AJPERES</t>
  </si>
  <si>
    <t>https://www.ifc.org/wps/wcm/connect/8804e6fb-bd51-4822-92cf-3dfd8221be28/PS1_English_2012.pdf?MOD=AJPERES&amp;CVID=jiVQIfe</t>
  </si>
  <si>
    <t>https://www.ifc.org/wps/wcm/connect/affbc005-2569-4e58-9962-280c483baa12/IFC_StakeholderEngagement.pdf?MOD=AJPERES&amp;CVID=jkD13-p</t>
  </si>
  <si>
    <t>http://www.oecd.org/daf/anti-bribery/44884389.pdf                       http://www.oecd.org/corruption/Anti-CorruptionEthicsComplianceHandbook.pdf</t>
  </si>
  <si>
    <t>Do you or your recruitment agency ensure that all permanent, temporary and seasonal workers have a legal right to work?</t>
  </si>
  <si>
    <t>Where applicable, do you allow permanent, temporary and seasonal workers the right to establish, join or actively participate in an association of their choice, in accordance with relevant legislation and ILO Conventions?</t>
  </si>
  <si>
    <t>See FSA106.</t>
  </si>
  <si>
    <t>https://www.gov.uk/guidance/rules-for-farmers-and-land-managers-to-prevent-water-pollution</t>
  </si>
  <si>
    <t>For your farming operations, have you:</t>
  </si>
  <si>
    <t>https://coolfarmtool.org/</t>
  </si>
  <si>
    <t xml:space="preserve">https://www.wrap.org.uk/sites/files/wrap/Food_Waste_Reduction_Roadmap_Grower_guidance_for_hand-harvested_crops.pdf                         https://www.wrap.org.uk/sites/files/wrap/Food_Waste_Reduction_Roadmap_Grower_guidance_for_machine-harvested_crops.pdf      </t>
  </si>
  <si>
    <t>Smallholder farmers should at least have a land use title, or in its absence, official confirmation from either the local authority or customary leader that the land has been legitimately acquired.</t>
  </si>
  <si>
    <t>Intermediate</t>
  </si>
  <si>
    <t>The food safety, quality and traceability systems can be managed by the FMG on behalf of the smallholder as long as there is evidence of its effective implementation at the farm level.</t>
  </si>
  <si>
    <t>This does not need to be displayed as long as the farmer has details readily accessible.</t>
  </si>
  <si>
    <t>This can be explained verbally.</t>
  </si>
  <si>
    <t>This can be done on a landscape level.</t>
  </si>
  <si>
    <t>This can be explained verbally or via on-the-job assessment.</t>
  </si>
  <si>
    <t xml:space="preserve">Did you assess: </t>
  </si>
  <si>
    <t>Where applicable, do you or your service provider take any measures to:</t>
  </si>
  <si>
    <t>Have you:</t>
  </si>
  <si>
    <t>This can be done on a landscape level as long as the risk assessment considers all potential sources of water and crops.</t>
  </si>
  <si>
    <t>This can be explained verbally.                                         This can be done on a landscape level.</t>
  </si>
  <si>
    <t>https://assets.publishing.service.gov.uk/government/uploads/system/uploads/attachment_data/file/268691/pb13558-cogap-131223.pdf</t>
  </si>
  <si>
    <t>Do you have a plan in place to create a healthy ecosystem by protecting and promoting the following:</t>
  </si>
  <si>
    <t>Do you keep stock inventory control of fixed assets and farm inputs?</t>
  </si>
  <si>
    <t>Do you take appropriate measures to prevent the risk of cross-contamination with conventional (non-GMO) material also grown on your land or in the wider community, in accordance with relevant legislation and seed company guidelines?</t>
  </si>
  <si>
    <t xml:space="preserve">Where applicable, have you left all primary forest, mangrove, wetland, peatland, protected grassland and legal reserves in their original condition since 31.12.2015?
</t>
  </si>
  <si>
    <t xml:space="preserve">This is N/A if burning is a legal requirement or justified for commercially-sound sanitation cultivation practices, such as crop preparation, specific to crop and production areas only. </t>
  </si>
  <si>
    <t>Where applicable, do you recycle greywater?</t>
  </si>
  <si>
    <t>Varieties include seed and planting material as well as grafting material. 
An informed choice can take into account any of the below:
- Yield performance;
- Disease resistance of the varieties (resistance or tolerance to commercially important pests and diseases);
- Adaptation to local climatic and geographic conditions;
- Soil characteristics and crop rotation;
- Customers' requirements;
- Pest, disease and weed pressure;
- Fertilization needs;
- Water needs;
- Genetic diversity on the farm;
- Impacts on the adjacent cultivated area;
- Recommendations by extension officers;
- Results from variety trials.</t>
  </si>
  <si>
    <t>https://www.ilo.org/dyn/normlex/en/f?p=NORMLEXPUB:12100:0::NO:12100:P12100_INSTRUMENT_ID:312315:NO                                        
 https://www.ilo.org/dyn/normlex/en/f?p=NORMLEXPUB:12100:0::NO:12100:P12100_INSTRUMENT_ID:312319:NO</t>
  </si>
  <si>
    <t>https://ec.europa.eu/environment/archives/soil/pdf/soil_biodiversity_brochure_en.pdf</t>
  </si>
  <si>
    <t xml:space="preserve">Compacted soils resist root penetration, thereby limiting crop growth and development, making crops more susceptible to drought. Although animals and people can cause significant soil compaction, the most serious problems are caused by farm machinery.  
</t>
  </si>
  <si>
    <t>Restoration of vegetation is encouraged in degraded areas that have been prone to soil erosion or loss of fertility, preferably by using native species.
Compensation is with an equal ecological value, preferably confirmed by an independent expert report. This could include a larger area to be planted with mixed native species or establishment of critical wildlife corridors.</t>
  </si>
  <si>
    <t>http://www.iucngisd.org/gisd/
http://www.issg.org/database/welcome/</t>
  </si>
  <si>
    <t>This can be done on a landscape level.
This can be explained verbally.</t>
  </si>
  <si>
    <t>This includes providing workers with clear information about payment received for their work and their employment conditions.
ILO Convention C110.</t>
  </si>
  <si>
    <t>Workers' Representation: ILO Convention C098.                                                           
Collective Bargaining: ILO Convention C154.</t>
  </si>
  <si>
    <t>Have a policy clearly stating that individuals under the age of 18 are not allowed to carry out work in dangerous or unhealthy conditions that could result in death, injury or illness and be able to provide evidence to show the application of the policy. 
This protection should also preclude them from certain types of work, such as working with hazardous materials or working at night.</t>
  </si>
  <si>
    <t xml:space="preserve">An accident is an unplanned event that results in personal injury or property damage. </t>
  </si>
  <si>
    <t xml:space="preserve">Traceability:                                                                                      
The traceability system must be robust enough to guarantee food safety and integrity, in accordance with relevant legislation, industry guidelines and client requirements.           </t>
  </si>
  <si>
    <t xml:space="preserve">The assessment addresses the following typical criteria, based on current situation and potential impact caused by change in land use management:                                                                                           
- Historical and current land use                                                                                                
- Legal requirements                                                 
- Potential sources of off-farm contamination                                                         
- Water quantity, quality and availability                                                                                      
- Soil characteristics                                                                                                                
- Crop suitability                                                                                                     
- Climate change                                                                                  
- Employment and labour rights                                                                                        </t>
  </si>
  <si>
    <t xml:space="preserve">The assessment addresses the following typical criteria, based on current situation and potential impact caused by change in land use management:                                                                                                                                                                         
- Air, water and soil pollution                                                    
- Biodiversity, including HCV and HCS areas                                                                                                                                    
- Rare, threatened and endangered species                                                                                                                   
- Land and natural resource use rights                                                                                                                                                                                                                                        
- Tenure and conflicts                                                                                  
- Historical and archaelogical sites of interest                                                                                  
- Other possible impacts on local communities  </t>
  </si>
  <si>
    <t>Be able to show evidence that dealing with hazardous chemical spills is included in health and safety training for all relevant workers, including records of any training given.
This is N/A if no fuel, fertilisers, plant protection products (PPPs) or other hazardous substances are handled on the farm.</t>
  </si>
  <si>
    <t>https://assets.publishing.service.gov.uk/government/uploads/system/uploads/attachment_data/file/268691/pb13558-cogap-131223.pdf
https://www.gov.uk/government/publications/secure-your-fertiliser/secure-your-fertiliser</t>
  </si>
  <si>
    <t>Examples of equipment are: sprayers, Personal Protective Equipment (PPE), measuring equipment.
Where applicable, empty PPP containers, once cleaned, shall be adequately stored, labelled, handled, and disposed of according to the requirements of any official collection and disposal schemes. Otherwise, use a disposal method that complies with applicable legislation and avoids exposure to people and the contamination of the environment.</t>
  </si>
  <si>
    <t>Show PPPs are always stored in a secure, labelled, separate, well-ventilated box, cupboard, room or building, used only for PPPs.</t>
  </si>
  <si>
    <t>Be able to demonstrate how the farm manages crop residues.</t>
  </si>
  <si>
    <t>Demonstrate any systems in place for collecting rainwater from roofs of farm buildings, which provides an alternative source of water, as well as potentially reducing the volume entering the slurry storage / effluent systems.
This is N/A if there is no runoff or access to other forms of surplus water to collect at any given time of the year.</t>
  </si>
  <si>
    <t xml:space="preserve">Have an irrigation management plan which is updated at least once a year and considers the points in the guidance notes. 
</t>
  </si>
  <si>
    <t>The farm manages and creates habitats as part of a BAP by planting and managing a mixed population of native herbaceous, bush and tree species to create habitats of high biodiversity value.</t>
  </si>
  <si>
    <t>The farm manages any areas where beneficial species of flora and fauna can be found to promote their existence.</t>
  </si>
  <si>
    <t>The farm carries out assessments and records the presence of rare or endangered species and habitats on the farm and within the local area. Records are also kept of any known wildlife corridors within the landscape.</t>
  </si>
  <si>
    <t>Examples include:                                                                                          
- Training and awareness for employees                                                                        
- Training and awareness in the community                                                                    
- Supporting local conservation programmes                                                                 
- Site security</t>
  </si>
  <si>
    <t xml:space="preserve">Show clear policies for deciding on overtime and securing worker consent. 
Be able to present evidence showing all overtime is on a voluntary basis and fairly remunerated. </t>
  </si>
  <si>
    <t xml:space="preserve">All deductions are clearly shown and legally-mandated. Ensure all other deductions from wages are made only with the express and written consent of the worker and there are no illegal/ excessive deductions or fees for items such as deposits for accommodation, tools or personal protective equipment. </t>
  </si>
  <si>
    <t>https://www.ilo.org/dyn/normlex/en/f?p=NORMLEXPUB:12100:0::NO:12100:P12100_INSTRUMENT_ID:312283:NO                         
https://www.ilo.org/dyn/normlex/en/f?p=NORMLEXPUB:12100:0::NO:12100:P12100_INSTRUMENT_ID:312390:NO</t>
  </si>
  <si>
    <t>The FMG or direct client can act as a representative on behalf of smallholders.</t>
  </si>
  <si>
    <t>Be aware and demonstrate evidence of practices adopted to minimise soil disturbance.</t>
  </si>
  <si>
    <t>Do you or your service provider prevent the use of any plant protection products (PPPs) included in applicable international conventions as highlighted in:</t>
  </si>
  <si>
    <t xml:space="preserve">The continued use of Amber-listed PPPs is permitted, as long as it satisfies the highlighted conditions of use and general and specific criteria.                               </t>
  </si>
  <si>
    <t>Show records and be able to explain that the timing and concentration of PPP application complies with product label information.</t>
  </si>
  <si>
    <t>Procedures can be explained verbally or assessed on-the-job.</t>
  </si>
  <si>
    <t>Demonstrate how resistance is minimised on the farm through crop rotation, alternating and limited use of PPPs.</t>
  </si>
  <si>
    <t>Thresholds can be explained verbally or through on-the-job assessment.</t>
  </si>
  <si>
    <t>Provide evidence of the measures adopted to manage field margins and boundaries.</t>
  </si>
  <si>
    <t>The farm or its recruitment agency must show how all permanent, temporary and seasonal workers have a legal right to work.</t>
  </si>
  <si>
    <t>This can be explained verbally or via worker interviews.</t>
  </si>
  <si>
    <t>Emergency contact details shall be provided in all respective languages used to communicate to and by permanent, temporary and seasonal workers and, where possible, using large, visible signage strategically displayed in key positions around the farm and in farm vehicles.</t>
  </si>
  <si>
    <t>Identify areas of the farm most susceptible to compaction and demonstrate evidence of practices adopted to reduce the risk of compaction. This includes at least two of the examples below:
1. Using low pressure tyres
2. Avoiding passing of livestock and machines under wet conditions
3. Minimising passes on the field
4. Avoiding using the same trails</t>
  </si>
  <si>
    <t>Soil sampling is undertaken on a regular basis and the results retained for future reference. The frequency is determined by relevant legislation and industry guidelines.</t>
  </si>
  <si>
    <t>Be able to demonstrate systems are in place to ensure that PPPs reach all targeted areas whilst preventing harm to people and the environment by minimising losses to non-target areas or to the atmosphere.</t>
  </si>
  <si>
    <t>Be able to demonstrate how human exposure is minimised whilst decanting, mixing and applying PPP by ensuring the correct PPE is available and adequate training has been provided.</t>
  </si>
  <si>
    <t>Demonstrate how the farm implements the three basic pillars of IPM, the prevention, monitoring and control of diseases, weeds and pests by combining cultural, biological, mechanical, physical and other strategies and practices to grow healthy crops and minimise the use of PPPs.</t>
  </si>
  <si>
    <t>Be aware of any legal requirements to hold permits for blue water use and show that you hold relevant extraction licences.
This is N/A where there are no legal permits needed.</t>
  </si>
  <si>
    <t xml:space="preserve">Show an awareness of the risk of forced or bonded labour and be able to describe measures the farm undertakes to prevent it. 
Be able to present evidence to show that all permanent, temporary and seasonal workers are treated equally and with respect and dignity. Have evidence of hiring policies and procedures used to demonstrate that workers are entering into employment freely and are never prevented from leaving if they so wish. </t>
  </si>
  <si>
    <t>Facilities are provided for all permanent, temporary and seasonal workers and there is a policy allowing for regular breaks in accordance with national laws, collective agreements and the provisions of the relevant ILO conventions.</t>
  </si>
  <si>
    <t>Have a farm policy and be able to present evidence that shows all permanent, temporary and seasonal workers are provided in a timely manner with a total compensation package that includes wages, overtime payments, benefits and paid leave. The package should meet or exceed the legal minimum standards/ appropriate prevailing industry standards, whichever is higher, and any  terms established by legally binding collective bargaining agreements.</t>
  </si>
  <si>
    <t xml:space="preserve">The farm ensures compensation terms are established by legally binding collective bargaining agreements and all permanent, temporary and seasonal workers are paid a fair wage that is equal to, or above, the national legal minimum standard or in accordance with appropriate industry standards, whichever is higher. </t>
  </si>
  <si>
    <t xml:space="preserve">Water harvesting can be important for providing a sustainable source of water and is often used in arid, semi-arid or semi-humid areas for supplementing rain-fed agriculture. Examples include:                                                                                             
- Rainwater harvesting from buildings                                                     
- Surface runoff collection                                                                                                                                                                                      
- Groundwater recharge                                   </t>
  </si>
  <si>
    <t xml:space="preserve">Have procedures in place, and be able to provide evidence, to show the approaches taken on the farm to minimise the impact on the community, ecosystems and biodiversity.
</t>
  </si>
  <si>
    <t xml:space="preserve">The farm management is able to work with external and internal partners to mitigate risks to the farm and the community.
</t>
  </si>
  <si>
    <t>The farm has an investment plan and annual accounting to ensure financial viability of the business. The farmer can describe all potential risks for the land/crops and efforts to mitigate them.</t>
  </si>
  <si>
    <t>Have a system in place to enable traceability back to the source of purchased planting/grafting materials and what quality indicators are considered. Be able to provide written evidence to show the providence of the crop being grown, which may be empty seed packages, plant passports, packing lists, invoices, etc.</t>
  </si>
  <si>
    <t xml:space="preserve">Documentary evidence could include:
1. Variety name, variety vendor (variety source and batch number if applicable).
2. Location, date of planting/ sowing, and quantity used per area.
3. Copies of phytosanitary certificates and/or International Seed Analysis (ISTA) Certificates where available.
4. Records of purity &amp; germination testing if it has been carried out on saved seed.
Any of the above could be part of a regional or national disease prevention plan. 
Where applicable, documentation should comply with relevant legislation.
</t>
  </si>
  <si>
    <t>Be able to demonstrate the substrate used is of high quality. 
This is N/A if no substrate is used for nursery or commercial production.</t>
  </si>
  <si>
    <t>Have a clear strategy for deciding upon the optimum seed rate/ plant population showing aims of optimising profitability whilst considering yield, quality, return on investment and environmental impact.
This is N/A for trees and other perennials under an extensive farming system.</t>
  </si>
  <si>
    <t>Demonstrate evidence of practices adopted to enhance soil organic matter.</t>
  </si>
  <si>
    <t xml:space="preserve">Show the farm adopts practices to stimulate soil biological activity and thereby build up long-term soil productivity and health. </t>
  </si>
  <si>
    <t xml:space="preserve">Adopt the use of soil amendments as part of the soil management plan to improve the physical, biological and chemical health of the soil. Be able to provide evidence of approaches taken on the farm.
</t>
  </si>
  <si>
    <t>Demonstrate how all plant protection products used are officially registered in country for use on the specific crop.</t>
  </si>
  <si>
    <t>Show all PPPs are stored in the original labelled containers and that a purchase and stock inventory is maintained.</t>
  </si>
  <si>
    <t xml:space="preserve">Provide evidence of water quality analysis for all of the different water sources and, where necessary, any treatment required to bring it into compliance for crop water and soil requirements.
</t>
  </si>
  <si>
    <t>Show records of water used. The records must include the information listed in the guidance notes.
Records should be available for the last five years.</t>
  </si>
  <si>
    <t>Provide evidence such as aerial or satellite images or maps to show the location, width and management of buffer zones adjacent to watercourses and protected areas.</t>
  </si>
  <si>
    <t>Demonstrate how the farm communicates with staff, workers, the community and any hunters allowed to use the land to ensure all activities are in accordance with relevant legislation and customary laws.</t>
  </si>
  <si>
    <t xml:space="preserve">Demonstrate how the farm is reducing energy consumption and improving energy efficiency. 
</t>
  </si>
  <si>
    <t>https://www.who.int/water_sanitation_health/publications/drinking-water-quality-guidelines-4-including-1st-addendum/en/                                                                                    https://www.ilo.org/dyn/normlex/en/f?p=NORMLEXPUB:12100:0::NO::P12100_INSTRUMENT_ID:312255                                                  https://www.ilo.org/dyn/normlex/en/f?p=NORMLEXPUB:12100:0::NO::P12100_ILO_CODE:R164</t>
  </si>
  <si>
    <t>https://www.who.int/water_sanitation_health/publications/drinking-water-quality-guidelines-4-including-1st-addendum/en/                                                                                    https://www.ilo.org/dyn/normlex/en/f?p=NORMLEXPUB:12100:0::NO::P12100_ILO_CODE:R120</t>
  </si>
  <si>
    <t>Workers should have access to the following in close proximity to where PPPs and other hazardous substances are stored and used:                                                                            
- Changing facilities
- Emergency showers 
- Eye wash stations
- Dedicated washing facilities for PPE
Where disposable PPE is used, the provision of washing facilities for PPE may not be required.
PPP-contaminated PPE must be washed separately from other materials and must never be taken into living, eating or sleeping places by workers to be washed or repaired.</t>
  </si>
  <si>
    <t>Examples include:                                                                                 
- Tillage equipment                                                                                     
- Vehicle tyre pressure                                                                                      
- Engine service                                                                                   
- Spray nozzle maintenance                                                                         
- General farm tools                                                                                
This applies to manual and animal-drawn implements too.</t>
  </si>
  <si>
    <t xml:space="preserve">See FSA23.                                                                              
Examples include seed, spore, vegetative cutting and rootstock.                                                                                     </t>
  </si>
  <si>
    <t xml:space="preserve">PPP applications comply with the statutory conditions regarding the specific crop, maximum permitted total dose, and timing and latest time of application as indicated on the PPP label or by authorised extension of use.   
Care needs to be taken when PPP approval has been granted by extrapolation as PPP label considerations are not always respected or revised by the authorisation body.                                                   </t>
  </si>
  <si>
    <t>PPE provision must be fit-for-purpose against the hazards highlighted in the respective material safety data sheet (MSDS) for PPPs and other hazardous substances.</t>
  </si>
  <si>
    <t>See FSA45.</t>
  </si>
  <si>
    <t>This can be done on a landscape/ FMG level.</t>
  </si>
  <si>
    <t xml:space="preserve">https://www.who.int/water_sanitation_health/publications/drinking-water-quality-guidelines-4-including-1st-addendum/en/                                                 
ILO Convention C120
https://www.ilo.org/dyn/normlex/en/f?p=NORMLEXPUB:12100:0::NO::P12100_INSTRUMENT_ID:312265
ILO Recommendation R192
https://www.ilo.org/dyn/normlex/en/f?p=NORMLEXPUB:12100:0::NO::P12100_ILO_CODE:R192 
</t>
  </si>
  <si>
    <t xml:space="preserve">Records of employment should include details of leave entitlement and the amount of leave taken.
Paid Leave: ILO Convention C132.                                                              
Maternity Leave: ILO Convention C183.                                     
Sickness Benefit: ILO Convention C130.                                 </t>
  </si>
  <si>
    <t>https://www.ilo.org/dyn/normlex/en/f?p=NORMLEXPUB:12100:0::NO:12100:P12100_INSTRUMENT_ID:312174:NO
https://www.ilo.org/dyn/normlex/en/f?p=NORMLEXPUB:12100:0::NO:12100:P12100_INSTRUMENT_ID:312250:NO</t>
  </si>
  <si>
    <t>https://www.ilo.org/dyn/normlex/en/f?p=NORMLEXPUB:12100:0::NO:12100:P12100_INSTRUMENT_ID:312146:NO
https://www.ilo.org/dyn/normlex/en/f?p=NORMLEXPUB:12100:0::NO:12100:P12100_INSTRUMENT_ID:312159:NO</t>
  </si>
  <si>
    <t>https://www.ilo.org/dyn/normlex/en/f?p=NORMLEXPUB:12100:0::NO:12100:P12100_INSTRUMENT_ID:312240:NO           
https://www.ilo.org/dyn/normlex/en/f?p=NORMLEXPUB:12100:0::NO:12100:P12100_INSTRUMENT_ID:312276:NO</t>
  </si>
  <si>
    <t xml:space="preserve">https://www.ilo.org/dyn/normlex/en/f?p=NORMLEXPUB:12100:0::NO:12100:P12100_INSTRUMENT_ID:312277:NO                          
https://www.ilo.org/dyn/normlex/en/f?p=NORMLEXPUB:12100:0::NO:12100:P12100_INSTRUMENT_ID:312328:NO                          
https://www.ilo.org/dyn/normlex/en/f?p=NORMLEXPUB:12100:0::NO:12100:P12100_INSTRUMENT_ID:312275:NO                                             </t>
  </si>
  <si>
    <t>https://www.ilo.org/dyn/normlex/en/f?p=NORMLEXPUB:12100:0::NO:12100:P12100_INSTRUMENT_ID:312232:NO                                         
https://www.ilo.org/dyn/normlex/en/f?p=NORMLEXPUB:12100:0::NO:12100:P12100_INSTRUMENT_ID:312280:NO</t>
  </si>
  <si>
    <t xml:space="preserve">http://www.fao.org/3/Y1579E/y1579e03.htm 
</t>
  </si>
  <si>
    <t xml:space="preserve">Show records and be able to explain how PHIs indicated on the product label are respected.
</t>
  </si>
  <si>
    <t>Do you ensure that overtime work is 
a) voluntary, and 
b) compensated, in accordance with relevant legislation and ILO Conventions?</t>
  </si>
  <si>
    <t>Guidance Notes</t>
    <phoneticPr fontId="3" type="noConversion"/>
  </si>
  <si>
    <t>Be able to show land boundaries and be aware of the importance of land rights and do not acquire/manage land to which they have no rights.</t>
    <phoneticPr fontId="3" type="noConversion"/>
  </si>
  <si>
    <t>Show that all business and commercial dealings are transparently performed and accurately recorded with a clear commitment to zero tolerance of bribery, corruption, extortion or embezzlement, conflicts of business interest and fraudulent practices.</t>
    <phoneticPr fontId="3" type="noConversion"/>
  </si>
  <si>
    <t xml:space="preserve">Training and active support can be managed by the FMG. This can be explained verbally or via on-the-job assessment.
</t>
    <phoneticPr fontId="3" type="noConversion"/>
  </si>
  <si>
    <t xml:space="preserve">There is a documented identification and traceability system to show the farm have identified critical control points throughout the crop production process to ensure food safety and quality. 
</t>
    <phoneticPr fontId="3" type="noConversion"/>
  </si>
  <si>
    <t>Have mutually beneficial contract agreements for production aspects of the business relationship at the start of a growing season based on realistic predictions of yield/ volume and specifications, with all parties aware of the risks if these forecasts are not realised. Or show membership of a cooperative or similar organisation which agrees to purchase your crop.</t>
    <phoneticPr fontId="3" type="noConversion"/>
  </si>
  <si>
    <t>Be able to demonstrate that records of yields, costs, income and profitability are kept. 
Should the documents be unavailable (not ready) for the current year, last year's records can be used.</t>
    <phoneticPr fontId="3" type="noConversion"/>
  </si>
  <si>
    <t xml:space="preserve">Contract templates can be shared and the process verbally explained where live contracts are considered of a sensitive nature.
</t>
    <phoneticPr fontId="3" type="noConversion"/>
  </si>
  <si>
    <t>Show that, as part of an organised farm system, an inventory of farm fixed assets and inputs is maintained and updated to help crop and land management/development.</t>
    <phoneticPr fontId="3" type="noConversion"/>
  </si>
  <si>
    <t>A farm inventory is a list of assets - anything of value - that can be sold.
An inventory usually contains the following details:
- Size of the farm 
- The right of ownership 
- Size of the land that is used for agriculture 
- A valuation of the production unit
- Description and valuation of fixed improvements, such as a new borehole, store or roof
- Vehicles, machinery and equipment, as well as numbers and types or models 
- Stocks, farm supplies and production inputs such as seed, fertiliser and CPP
In separate columns of the inventory, indicate:
- The year when each item of property was purchased
- The purchase price of each item
- The expected lifetime of machinery/equipment
The over or under use of inputs may pose unnecessary negative environmental and economic impacts. Inputs may include, but are not limited to:
- Seed, seedlings, plant material
- Fertiliser
- Plant Protection Products (PPPs)
- Water
- Energy
- Labour
- Equipment</t>
  </si>
  <si>
    <t xml:space="preserve">Availability:                                                                                       
Crop selection should be a function of water availability and ensuring that peak crop water demands can be met by the current irrigation system and without exceeding total and peak legal limits, where applicable.                                                                                  
Water salinity:                                                                                   
Consider impact of electroconductivity (salinity) on crop selection, irrigation design and additional water requirements to leach salts out of the root zone, especially if this cannot be addressed through seasonal rains alone.  </t>
  </si>
  <si>
    <t>Maintain records to demonstrate how the farm has used irrigation water efficiently to maximise the benefits of the water being applied.</t>
  </si>
  <si>
    <t>In the absence of certification, wood fuel is permitted only if a sustainable tree replacement and management policy is evident.                                
This can be done on a landscape level.</t>
  </si>
  <si>
    <t>The use of renewable energy on farms should be increased, where it is available and affordable.
Examples include:                                                           
- Solar panels or wind turbines for office use                                 
- Wood fuel sourced from sustainably sourced forestry management, i.e. Forest Stewardship Council (FSC) or Sustainable Forestry Initiative (SFI).                                               
- Woodchips and biomass by-products from other mills.                                                                      
- Use of crop residue and wood from pruned organic matter.</t>
  </si>
  <si>
    <t>Copies of any legally required documents such as a passport, ID, right to work documentation, work permits, etc. are kept on farm or, where applicable, by the recruitment agency.                                                       
Original documents are not permitted to be withheld.                                                                               
Recruitment agencies need an official licence to operate.</t>
  </si>
  <si>
    <t>ILO Conventions: C001 and C014.                                              
The total number of hours worked in any seven-day period (basic + overtime) shall not exceed 60 hours, except under exceptional circumstances, where: 
- This is legally permitted
- This is allowed by collective agreement                                                                                  
- Appropriate safeguards are in place                                                
In addition, the employer must be able to demonstrate that exceptional circumstances apply, i.e. seasonal peaks in production, accidents or emergencies.</t>
  </si>
  <si>
    <t>Do you ensure access to water, sanitation and hygiene (WASH) facilities for all permanent, temporary and seasonal workers and their families, visitors and subcontractors on the farm?</t>
  </si>
  <si>
    <t>Be able to demonstrate that individuals or the business are part of a continued professional development (CPD) program or third party certified scheme which includes regulation compliancy. 
Be able to show that the farm business has current sources of legal guidance and be able to demonstrate how it ensures applicable laws and regulations are complied with.</t>
  </si>
  <si>
    <t xml:space="preserve">Safety:                                                                                                       
A hazard analysis critical control point (HACCP) system covering the following criteria:
- physical                                                                                              
- chemical                                                                                      
- microbiological                                                                               
- allergens                                                                                               
An HACCP plan is not required if you do not produce products intended for food or feed.                                                               
Quality:                                                                  
Examples include:                                                                                        
- Harvest and postharvest protocols                                                             
- Product specifications, inc. quality &amp; condition                                                                                                </t>
  </si>
  <si>
    <t xml:space="preserve">A business plan is a formal statement of your businesses goals and how these goals will be met.
The plan can include:
- Optimisation of farm inputs                                          
- Improvements to yield (quality, productivity)                                          
- Crop selection                                                                                
- Market strategy                                                             
The farm management plan is applicable to a single farm or a group of farms under one management. </t>
  </si>
  <si>
    <t xml:space="preserve">Resilience concerns the ability to weather climatic, environmental, market and social shocks, i.e. drop in prices, especially commodity goods, extreme weather events, social unrest, and major pest or disease outbreak. Consider developing more than one income stream, for example:                                                                                                             
- Crop diversity                                                                                     
- Crop utilisation                                                                                      
- Land and land use management                                                                               
- By-product valorisation                                                                            
- Product mix                                                                                                         
- On-farm value addition                                                                               
- Client portfolio                                                                          
- Non-farming activities                                                                         </t>
  </si>
  <si>
    <t>Be able to show the farm communicates in a timely manner with neighbours and local communities to inform them of planned activities that may affect them, and have a process in place to deal with any grievances.</t>
  </si>
  <si>
    <t>Building positive relationships with the community is invaluable. This means identifying the right people to tell within the community using the most effective communication channels available in advance of any activity that may cause them concern. Disturbance of local communities must be minimised; one approach may be to consider how the effects of proposed activities would affect you if they were being performed by a neighbour.
Activities that may need to be considered as having an impact upon neighbouring business operations or communities’ well-being include the generation of noise, unpleasant odours, temporary reduction in water availability to down-stream users, and increased traffic.</t>
  </si>
  <si>
    <t>Where applicable, have you designed all fuel storage units, tanks and refuelling areas to be safe and secure and to prevent the risk of soil and groundwater contamination, in accordance with relevant legislation and industry guidelines?</t>
  </si>
  <si>
    <t>This is N/A if there are no fuel storage units, tanks or refuelling areas on your farm.
The farm must be able to demonstrate:
- Storage facilities are constructed of suitable materials and are kept secure, dry and well ventilated.
- Stores are located where they minimise risks to the environment during normal use and in foreseeable emergencies.
- A clear understanding of relevant legislation and guidance.</t>
  </si>
  <si>
    <t>No part of your installation can be within 10 metres of watercourses, including yard drains, dry ditches and land drains.                                                                                                                                                                               
A tank or drum must be surrounded by a secondary containment structure (bund).
The bund must:
- Have minimum 110% capacity of the tank                                
- Be impermeable to oil and water (walls, base)              
- Have no drain-down pipe                                                                                   
- Contain every part of the tank                                                     
- Have taps &amp; valves locked shut when not in use
- Contain delivery pipes permanently attached to the primary tank, which must be fitted with self-closing taps or valves and locked inside when not in use                                                                              
Waste fuel must be treated as hazardous waste (see FSA50).</t>
  </si>
  <si>
    <t>Have a clear training plan and training records of all farmers, workers and contractors who manage or are exposed to hazardous substances.
This is N/A if no fuel, fertilisers, plant protection products (PPPs) or other hazardous substances are handled on the farm. Training records must be retained.</t>
  </si>
  <si>
    <t>Training is critical for making long-term improvements in many aspects of sustainable production and highlights topics such as the legal aspects, use, storage, environmental, safety and other precautions.
The training plan must show that all mandatory training is kept up to date and additional training is considered to further develop the business and improve farm sustainability.
Any training given can be evidenced through certificates, proof of participation (registration lists), and/or worker interviews.
For more information and guidance, see ILO Conventions C170 and C174.</t>
  </si>
  <si>
    <t>Where applicable, have all permanent, temporary and seasonal workers who handle or use fuel, fertilisers, plant protection products (PPPs) and other hazardous substances received effective instructions and training on their safe handling, use and application?</t>
  </si>
  <si>
    <t>Where applicable, have all permanent, temporary and seasonal workers who handle or use fuel, fertilisers, plant protection products (PPPs) and other hazardous substances been trained to deal with accidents or spills?</t>
  </si>
  <si>
    <t>Be able to show that the farm provides privacy, water and soap for workers to clean themselves in case of spillage, before meal breaks and at the end of the working shift.</t>
  </si>
  <si>
    <t>Be able to demonstrate that equipment and machinery are regularly serviced and well maintained. Evidence may include up-to-date maintenance logs or schedules and date calibration certificate/ seals.
This is N/A if you do not use equipment or machinery on your farm.</t>
  </si>
  <si>
    <t xml:space="preserve">Have a training plan that ensures all legally required and relevant training is undertaken and be able to present worker training records to show they are kept up-to-date. </t>
  </si>
  <si>
    <t xml:space="preserve">Have a written, up-to-date biodiversity action plan (BAP) to promote biodiversity on the farm and show progress is being made to implement the plan. 
Make progress, monitor it and document it. </t>
  </si>
  <si>
    <t>Land rights can be defined as the rights of people (as individuals and groups) to occupy, use, access, control, and transfer land.
Formal land rights are the rights to occupy, use, access, control, and transfer land that are derived from and given documented status under constitutional and statutory law. Formal documents will often include a map showing boundaries, and it is important to understand whether registered land rights are up to date.
Customary land rights are the rights to occupy, use, access, control, and transfer land that are derived from and sustained by the customary norms and practices specific to a community, family, tribe, clan, or other social collective. These may be unwritten, have social legitimacy and/or widespread social sanction, and be adhered to by members of a local population. In some jurisdictions customary rights may be registered with the government, but quite often they are not, and so the boundaries of customary land holdings may not be demarcated.</t>
  </si>
  <si>
    <t>All application equipment is maintained in good working order and is safe to use. The farm must be able to show that equipment manufacturers’ recommendations are followed and there is a careful maintenance check at least annually by the farmer to ensure failing parts (valves, hoses, nozzles, motors) are replaced.
This is N/A if no applications are made and no application equipment is used.</t>
  </si>
  <si>
    <t>Show that the farm has a clear understanding of:
- the laws and regulations for growing GMOs in the region of production 
- the customer requirements 
and holds all of the relevant permits and licences, including ensuring all varieties planted are approved for cultivation.
Demonstrate that: 
- the farm keeps accurate records of all fields used for growing GMOs   
- the farm communicates to direct clients about the GMO status of the supplied products.</t>
  </si>
  <si>
    <t>Have evidence that the farm maintains appropriate buffer zones between conventional and GMO crops. Have evidence of how seeds, produce and grafted materials are handled, appropriately segregated and stored in accordance with any relevant legislation and given guidelines.</t>
  </si>
  <si>
    <t>The farm has sought information about the varieties available and is able to create a case for the selection against other available varieties. 
This is N/A where no commercial options exist for your selected crop.</t>
  </si>
  <si>
    <t>Any purchased planting/grafting material should be certified and you should keep copies of phytosanitary certificates and International Seed Analysis (ISTA) Certificates if they are available. 
You should ensure the quality of any saved seed by preventing contamination by pernicious weeds, pests or pathogens. 
Examples of propagation material include seed, spore, vegetative cutting and rootstock.                                                                                     
High quality means the source of the material should be able to ensure good survival and germination rates and homogeneous characteristics.</t>
  </si>
  <si>
    <t>Do you or your service provider keep records, including any applied treatment, certified status or phytosanitary certificates, of your own or imported seed or propagation material?</t>
  </si>
  <si>
    <t xml:space="preserve">Definition of high quality: 
Substrate to be free of potential contamination and pathogens, and possess favourable and consistent characteristics, i.e. good moisture retention capacity, specified nutrient content and high organic matter content. 
The main types of growing media used in horticulture are: peat, bark, coir, composted green waste, loam, rockwool, wood wastes, perlite and foam.
Sustainable sources of peat:
The use of peat as a substrate is not permitted unless it is Responsibly Produced Peat (RPP) certified or equivalent,  with written evidence documenting: 
- the source of the peat
- that the peat extraction was undertaken legally and did not involve the destruction of high conservation value ecosystems
If no alternative to peat is available, attempts must be made to minimise the use of peat as a horticultural substrate (e.g. for tomato seedlings) by reducing the volume of soil required or mixing peat into other substrates. If peat is used, document the source of the peat and ascertain that peat extraction was undertaken legally and did not involve the destruction of high conservation value ecosystems.
No soil should be taken from local nature reserves, riverbanks or land set aside for conservation.
</t>
  </si>
  <si>
    <t>Be able to show areas on the farm where seedlings are grown and hardened off.
This is N/A if no nursery production takes place on your farm.</t>
  </si>
  <si>
    <t>Young plantlets are more susceptible to climatic stress and pest and disease loading. Could be a source of cross-contamination.  Aim to physically separate by distance or enclosed production.</t>
  </si>
  <si>
    <t>Present a clear soil management plan which identifies the major risks to soil and the suitability of the land for its intended use based on soil type, topography, organic carbon levels, risk of erosion, compaction, salinisation/desertification, and actions to be applied on the farm to maintain/ improve the soil health.
The records of the soil management plan should be kept for at least 2 years.
This is N/A for crops grown in substrate.</t>
  </si>
  <si>
    <t>Have evidence available to show the farm monitors soil cover and uses effective land management systems to minimise erosion.</t>
  </si>
  <si>
    <t>The objective is to try to leave bare soil exposed for as little time as possible, especially at times when heavy rain is expected and the risk of erosion is increased. Examples of options include: 
- Intercropping
- Grass strips
- Maintaining cover crop as long as feasibly possible
- Planting several species between annual crops 
- Buffer strips
- Crop residue
- Mulch
- Weeds (non-competitive)
Non-native cover crop species are to be avoided with perennial systems.</t>
  </si>
  <si>
    <t xml:space="preserve">Soils with low organic matter tend to have low water holding capacity and to be low in nutrients and low in soil biodiversity, and this often results in relatively low crop yields. Improving the organic matter content can be achieved by adding bulky organic matter, for example:
- Farmyard manure (FYM)                                                                                                      
- Green manure/ cover crop                                                                                                        
- Compost, vermicompost                                                                                                                                                                                   
- Crop residue                                                                                         
- Organic mulch          </t>
  </si>
  <si>
    <t xml:space="preserve">The aim is to create a healthy, functioning soil ecosystem to support a full complement of species, including the likes of fungi, bacteria and worms. Examples include:
- Use of conservation grazing
- Minimising use of herbicides and other PPPs
- Adopting low toxic and low salinity fertilisers
- Increasing soil organic content
- Optimising C:N ratio, i.e. aim for minimum 24:1
- Avoiding water stress or saturated soil conditions </t>
  </si>
  <si>
    <t xml:space="preserve">Reducing soil disturbance improves soil structure and reduces the oxidation of organic matter, a process that causes the release of greenhouse gases. Soil disturbance can also increase risk of erosion.
Examples of approaches used to minimise soil disturbance include:                                                                                      
- Zero tillage (where possible)                                                   
- Conservation tillage                                                                                     
- Conservation grazing                                                                                                                                                                                                                     
- Crop rotation with fallow land (ground cover)                                                                                     
- Crop rotation with pasture land management                                                                                 
- Trees or other perennial crops
</t>
  </si>
  <si>
    <t xml:space="preserve">Be aware of measures that will help to avoid soil erosion, and be able to describe the measures taken.
Show that the farm has identified areas particularly susceptible to erosion, and have procedures in place that reduce the risk. Show how you monitor soil cover and effectiveness of land management systems to minimise erosion.  </t>
  </si>
  <si>
    <t xml:space="preserve">Unless the risk of soil erosion is assessed as insignificant, the risk must be managed.
Topsoil is preferentially eroded, and so the soil with good nutrient- and water-holding capacity is preferentially lost. Special attention should be paid to sloping fields and areas where the soil is exposed. Measures that minimise erosion:
- Following contours with operations for soil preparation
- Using terracing
- Using cover crops
- Maintaining a living root in the soil
- Minimising tillage
- Placing wind breaks
- Trees in agricultural production                                                                                    </t>
  </si>
  <si>
    <t>Identify areas of the farm most susceptible to waterlogging and adopt practices to reduce the risk of poor drainage. This may include:
- Ridging                                                                                             
- Surface drainage                                                                                       
- Subsurface drainage      
- Improved moisture retention capacity                                                                                 
- Growing hydrophilic crops                                                                                            
- Taking low productivity areas out of crop production</t>
  </si>
  <si>
    <t>Having a good green water management plan will reduce the risk of detrimental waterlogging to acceptable levels and can improve:
- Soil structure
- Crop performance
- Land accessibility
- Speed of work and energy inputs
- Environmental impact
In planning a strategy to manage water holding capacity, attention should be given to: 
- Soil type; light soils are more permeable than heavier soils
- Organic content; a general reduction in organic matter levels in soils makes them more susceptible to waterlogging
- Profile of the field</t>
  </si>
  <si>
    <t xml:space="preserve">The addition of amendments to the soil: 
-	Improve soil structure 
-	Increase the ability to absorb nutrients 
-	Make the soil more resilient to changes or shocks (such as heavy rain or drought) 
-	Increases the capacity for carbon sequestration 
-	Enables base cation saturation ratio (BCSR) optimisation
Examples of soil amendments include:
-	Gypsum - improves aeration of heavy soils
-	Lime or sulphur, pH optimisation </t>
  </si>
  <si>
    <t>Show that crops are grown in rotation or that the farm uses a mixed cropping system. 
This is N/A for trees, other perennials or crops grown in substrate.</t>
  </si>
  <si>
    <t xml:space="preserve">Rotation of annual crops helps to improve soil structure and is an important part of an integrated pest management programme. The sequence of crops in a rotation should also be planned to avoid leaving soils unprotected at times of maximum rainfall or high winds, which can cause loss of top soil by erosion.
For crop rotations, a farm should aim for a minimum of three species over a three-season cycle, ideally with one leguminous (nitrogen-fixing) crop. 
Mixed cropping systems may be limited to certain times of the year or early crop cycle for perennials due to potential conflict of interest over the different management practices, i.e. different PPP spray programmes. </t>
  </si>
  <si>
    <t>Do you or your service provider have a list of approved fertilisers, including their specifications and application methods, in accordance with specific crop needs?</t>
  </si>
  <si>
    <t xml:space="preserve">Be able to demonstrate how you determine the type, quantity and application method of fertiliser to be applied, and show that this includes consideration of increasing nutrient efficiency and reducing negative environmental and social impacts. 
 </t>
  </si>
  <si>
    <t xml:space="preserve">All sources of fertilisers and manures, including soil amendments used to improve soil health, should be provided with their specification, i.e. nutrient content or percentage, net weight, heavy metal contaminants (where applicable), and material safety data sheet (where applicable).  
Fertilisers and manures are used efficiently and don’t harm the environment </t>
  </si>
  <si>
    <t xml:space="preserve">Keep records of all fertiliser and manure applications made, recording the type of fertiliser and quantity used and demonstrating compliance with local legislation, where applicable.
</t>
  </si>
  <si>
    <t>Do you have a nutrient management plan based on the principles of the 4 Rs:</t>
  </si>
  <si>
    <t>A crop nutrient management system must be in place, which aspires to optimise all nutrient supply whilst balancing this with nutrient offtake when the crop is harvested. Records of all fertiliser and manure applications made should be kept.</t>
  </si>
  <si>
    <t>The 4 Rs stand for right source, right rate, right time, and right place and serve as a guide to the management practices that help keep nutrients on and in the field.
It is recommended that records be kept for 5 years.</t>
  </si>
  <si>
    <t xml:space="preserve">Ensure a balanced supply of essential nutrients, considering both naturally available sources and the characteristics of specific products, selecting fertiliser sources that provide a balanced supply of essential nutrients with consideration to the crop, stage of growth, cost and climatic conditions, without compromising soil health. Examples include:                                                                            
- Avoid build-up of soil toxicity or salinity                                    
- Avoid surface applications during rains                                                                                                                                               
- Use of stabilised nitrogen or nitrogen inhibitors                                                                                                  
- Use of liquid or solution formulations        
                                                                       </t>
  </si>
  <si>
    <t xml:space="preserve">Determine crop nutrient (organic, synthetic) input requirements once soil test results and other on-farm nutrient sources, i.e. incorporation of crop residue, are factored in to ensure accounting for all nutrient sources. Consider:
- Crop needs/ plant demand                                                                                      
- Optimisation of on-farm organic matter
- Crop rotation                                                                              
- Variable rate application or technology                                                                                       
- Use of NUE or MRTN calculations     </t>
  </si>
  <si>
    <t xml:space="preserve">Make crop nutrients available at the time needed by the crop. Consideration should be factored in for inefficient uptake and potential losses to the environment. Examples include:                                                                                           
- Amending N:P:K ratios based on crop stage                      
- Foliar analysis to verify nutrient uptake                                                                                           
- Avoid surface applications during rains                                                                                                     
- Split applications                                                                                         </t>
  </si>
  <si>
    <t xml:space="preserve">Apply nutrients where they are accessible to the crop in order to avoid inefficiencies and losses to the environment. Examples include:                                                              
- Application near to or in root zone                                                                                                  
- Use of precision placement technology                                                                    
- Avoid surface applications during rains                                                           
- Split applications                                     </t>
  </si>
  <si>
    <t>Demonstrate measures adopted to reduce reliance on off-farm fertiliser inputs. This should take into consideration losses to the environment, e.g. runoff, leaching.</t>
  </si>
  <si>
    <t xml:space="preserve">Examples of measures include:                                                                                         
- Use of leguminous (nitrogen-fixing) crops, cover crops or companion cropping                                                                                           
- Use of trees in production areas                                        
- Incorporation of crop residue                                                                                   
- Use of plant symbionts, i.e. mycorrhyzae
- Incorporation of nitrogen rich manures
- Use of precision placement technology                                                                    
- Avoid surface applications during rains
- Split applications                                                                                                         </t>
  </si>
  <si>
    <t>Show that an overview of the fertilisers purchased and used is maintained and how this information correlates with any stocks on the farm. Ensure all fertilisers are kept in their original outer unit and a purchase and stock inventory is maintained.</t>
  </si>
  <si>
    <t>Batches of inorganic fertilser should have a clear label to ensure what is being used on the farm has the correct composition and is from a reliable source. The label should contain:
-	 Identification of the product category and differentiation between compound, blended and coated fertilisers 
-	 Quantity (in weight or volume)
-	 Relevant technical characteristics of inorganic fertiliser (macro and micro nutrient content)
-	 Batch identification code
-	 Guidelines for safe handling (provisions of the CLP legislation, where applicable) and use (including possible limitation of use in accordance with MS provisions)
-	 Where relevant, a statement about the suitability - or not - of the product for particular plant groups
-	 Name and address of the manufacturer or importer
-	 Trade name of the product
-	 Recommended conditions of storage 
-	 Recommended ‘use by’ date (expiry date)</t>
  </si>
  <si>
    <t xml:space="preserve">If fertilisers and manures are stored on farm, either temporarily or permanently, explain how they are stored safely to minimise: 
- environmental loss (preventing runoff and pollution)
- potential theft 
- human exposure where higher risk products are used (e.g. anhydrous ammonia)
</t>
  </si>
  <si>
    <t>Soil sampling includes:
1. Soil samples are collected to give a representative sample (at least one per field) and sent for analysis of organic matter, extractable P, extractable K, pH and, where appropriate, exchangeable micro nutrients.
2. Soil analysis is done before planting new crops on a field and the analysis is repeated rotationally for arable crops and regularly for perennial crops, at least every five years or as recommended by a specialist.
3. Records of soil sampling are kept and used to develop and then monitor nutrient and soil management plans.</t>
  </si>
  <si>
    <t>Both inorganic and organic fertilisers (e.g. manures) must be stored to ensure nutrient-enriched water is not allowed to, either through the soil directly or through drains and soakaways, contaminate watercourses or groundwater.
Inorganic fertilisers should be stored in accordance with the material safety data sheet written for the product by the manufacturer. The location of fertiliser stores and storage sites, including uncovered storage areas, will have a minimum requirement to prevent physical cross-contamination with PPPs and other hazardous materials and protect it from sunlight, high temperatures, frost and rain.</t>
  </si>
  <si>
    <t xml:space="preserve">Be able to provide evidence that all relevant personnel on the farm are aware of the correct procedures for handling and applying fertilisers to the field. </t>
  </si>
  <si>
    <t>Application methods must be managed to prevent contamination of surface water from waterways, drains and runoff from irrigation systems, usually by the implementation of buffer zones (areas where no fertilisers or manures are applied).</t>
  </si>
  <si>
    <t>The plant protection product must be legally registered by an official government body and specific for the crop intended.                           
Extrapolation:                                                                                                               
This is the process by which an approved PPP in one country or crop may be consequently approved by another country or for another crop. This practice exists in some countries that do not have their own system of pesticide testing and rely on those of other countries.                                                                                        
Concerning the approval of PPPs for a new or minor crop, this is the practice in which a crop similar to another one that already has approval is added to the approved crops list.                                                         
In both cases, an official government body needs to grant the necessary authorisation.</t>
  </si>
  <si>
    <t xml:space="preserve">No Red-listed PPPs are permitted to be used.   </t>
  </si>
  <si>
    <t xml:space="preserve">An action plan for Amber-listed PPPs is to be developed, showing how:                                                                                                   
- They are essential for use, or                                                                                      
- No viable alternatives are available                                                  
- They can be reduced, i.e. quantity, timing                                                                                      
- They can be replaced                                       </t>
  </si>
  <si>
    <t xml:space="preserve">Where end user customers or country are known, ensure appropriate PPPs are used and meet MRL requirements of the market.
</t>
  </si>
  <si>
    <t>Be able to show that PPPs are purchased from trustworthy and licenced sources.</t>
  </si>
  <si>
    <t>The farm has detailed spray records showing the PPPs used, the reason for selection and details about the application.</t>
  </si>
  <si>
    <t>Reasons for the use of a PPP can be the suitability for the crop and target organism, resistance management programmes and the environmental advice on the label. 
Records made should include:
-	 The licenced source of the PPP 
-	 Reason for spraying 
-	 Trigger for spraying (action threshold or other)
-	 Formulated product name
-	 Active ingredient
-	 Concentration of active ingredient in formulated product
-	 Total amount of formulated product used
-	 Product quantity used per area sprayed
-	 Type of sprayer/ applicator
- Weather conditions, especially wind (direction)
-	 Date, harvest interval and permissible harvesting date</t>
  </si>
  <si>
    <t>Show records and be able to explain that the maximum authorised rates of frequency of PPP application comply with product label information.</t>
  </si>
  <si>
    <t>Demonstrate how REIs indicated on the product label are established and implemented on the farm.                                                                      Warning signs or other measures to prevent entry of workers, visitors or community members should be evident.</t>
  </si>
  <si>
    <t xml:space="preserve">REI is the minimum time between a PPP application and earliest permissible re-entry into the respected area. REIs are established to limit the exposure of farm workers and any visitors to chemical residues. The REI information is listed on the PPP label; however, there may be certain exemptions imposed by local government.                                                                                         Farm management has to demonstrate how REIs are enforced, i.e. signposting, communication to workers and, where applicable, community.                 </t>
  </si>
  <si>
    <t xml:space="preserve">PHI is the minimum duration between a PPP application and the earliest permissible harvest date in order to respect MRLs.                                                                                           
PHIs need to be extended from the PPP label recommendations where MRL of destination market or client is lower.                                                                                              
The earliest permissible harvest date is the latest date once all spray applications and their PHIs have been taken into consideration.                                                                             
Care needs to be taken when PPP approval has been granted by extrapolation as PHIs are not always revised accordingly by the authorisation body.                                                                                   
Farm management has to demonstrate how PHIs are enforced, i.e. spray records.                                   </t>
  </si>
  <si>
    <t xml:space="preserve">Non-target crops, species or areas are those that are not the focus of crop protection measures. Appropriate measures considered may include:
- Buffer strips or natural buffer zones (NBZs)
- Hedges
- Spraying under good weather conditions 
- Selecting the correct nozzle and water volumes
- Avoid spraying near buildings                                                                                          
- Avoid spraying near watercourses                                                                                                                                                                                                                              
- Avoid spraying near waterbodies                                                                               
- Avoid spraying during pollination                                                                            
- Avoid spraying near or in NBZs or protected areas    </t>
  </si>
  <si>
    <t xml:space="preserve">Be able to:
- Demonstrate that appropriate PPE is readily available for all who need it 
- Demonstrate that the PPE is clean of hazardous substances and in good condition 
- Ensure that workers are using them correctly  </t>
  </si>
  <si>
    <t>Have a clear procedure for the washing and cleaning of PPP application equipment and the disposal of empty containers. Be able to show how water used to wash out the applicator and containers is disposed of in a manner that does not compromise either food safety or the environment. Also be able to show how empty containers are stored in a secure location, avoiding exposure to people or packaging materials and contamination of the environment.</t>
  </si>
  <si>
    <t>Principles of integrated pest management (IPM) include:
- evaluating pest levels 
- evaluating all available pest control options (disease, insect &amp; weed control) 
and selecting a crop protection method that maximises human safety, minimises environmental impact, is economically justifiable and prevents food safety risks. 
IPM combines non-chemical control methods and rational pesticide use. This includes biodiversity-based Integrated Pest Management as part of your crop protection activities.
As part of IPM, farmers are encouraged to create biodiversity habitats, e.g. field margins or beetle banks, that may attract natural enemies of pests and diseases and contribute to their control by biological rather than chemical means. Farmers are also encouraged to keep honey bees.</t>
  </si>
  <si>
    <t>The use of biological, physical and other non-chemical methods in the prevention, monitoring and control of diseases, weeds and pests must be preferred to chemical methods if they provide satisfactory control. Practices include:
-	 Crop rotation 
-	 Cultivation techniques
-	 Use of resistant/tolerant cultivars and standard/certified seed/planting material
-	 Use of balanced nutrient application, liming and irrigation/drainage practices
-	 Hygiene measures (e.g. cleaning of machinery, tools and equipment)
-	 Protection and enhancement of important beneficial organisms
-	 Monitoring of harmful organisms 
Application of PPPs must be:
-	 Based on monitoring data
-	 As targeted as possible to minimise the risk of developing resistance in a population of harmful organisms and to  maintain the effectiveness of the PPPs</t>
  </si>
  <si>
    <t>Focus on select and targeted applications rather than broad and blanket applications. Also, use other measures which prevent unnecessary exposure, i.e. additional risk-assessed restrictions on use beyond label recommendations, to further protect people and the environment.</t>
  </si>
  <si>
    <t>The farm is able to recognise pest, diseases and weeds and has defined economic thresholds for action, e.g. through warning systems or on-farm monitoring/scouting programmes for the crop in place.                                                                          Maintain records to show implementation of identification and threshold measures.</t>
  </si>
  <si>
    <t>Do you or your service provider comply with relevant legislation for the safe and proper storage, transportation and disposal of a) waste material and b) hazardous substances and their containers?</t>
  </si>
  <si>
    <t>Know where you generate waste on‐site (i.e. from which activities and processes); the type of waste and its hazard(s); the quantity of waste; and how the waste needs to be managed. 
Keep paperwork to show all waste is handled and disposed of in accordance with any regulations. 
Show that all waste storage facilities are assessed for risks, considering the guidance notes and additional notes for hazardous materials.</t>
  </si>
  <si>
    <t xml:space="preserve">Have a waste management plan in place designed to minimise waste. Show that you implement the best option for the management of each waste stream and have designed a system to reduce, reuse and recycle waste.
</t>
  </si>
  <si>
    <t xml:space="preserve">Show consideration for: 
- Waste prevention
- Waste reduction
- Re-use and recycling options already in place and those under investigation
- Routes of energy recovery 
- Disposal for other waste. Waste is any substance or object which the holder discards or intends to or is required to discard (European Commission).
Aspects to consider:
- Paper and cardboard
- Plastic
- Glass
- Metal  
- Grease and oil   
Examples of re-use include: 
- Treatment of timber with old oil  
Procurement shall take into consideration end-of-life use and recycling limitations. Whatever cannot be reused or recycled due to municipal limitations needs to be disposed of or buried in a safe and responsible manner.                                         </t>
  </si>
  <si>
    <t>Retaining stubble and crop residues helps hold the soil together and covers the surface with a water-permeable layer, helping reduce water flow and runoff, and provides a good source of carbon to help improve soil structure and nutrients as part of a nutrient management plan.
Aspects to consider:                                                                                            
- Crop residue                                                                                    
- Crop losses                                                                                                                                                                                                                                                             
- Pruned organic matter                                                                      
- On-farm postharvest losses                                                                                                      
- On-farm by-products                                                                                                                            
Examples of re-use include:                                                                                                                               
- Composting                                                                               
- Soil conditioning                                                                        
- Animal feed                                                                                          
- Energy, i.e. biomass briquettes, firewood                                                                                               
- Biogas (anaerobic) production                                                                                  
- Use of fibres for construction                                                                           
Where there is a risk of disease transmission, organic matter may be destroyed. This needs to be justified and recorded.    
Contamination can be avoided by removing infested or diseased plant material from the field or by chopping and burying it in the soil and disinfecting pruning and propagation equipment.</t>
  </si>
  <si>
    <t xml:space="preserve">Soil organic content is important for green water management. Show evidence of having adopted farming practices to improve moisture retention capacity of the soil and minimise runoff of rainwater.      </t>
  </si>
  <si>
    <t xml:space="preserve">Green water is the largest freshwater resource and the basis of rain-fed agriculture. Green water is the rainfall on land that does not run off or recharge the groundwater but is stored in the soil or vegetation (water holding capacity).
Measures to optimise green water use include:
- Use of contouring or terracing                                                                                       
- Avoid surface runoff                                                         
- Improved infiltration                                                                                                                                                 
- Improved moisture retention capacity                                                                                    
- Use of buffer or grass strips                                                     
- Use of ground cover, mulch or crop residue                                                                                          
- Use of trees in production areas                                                       
It is recognised that in humid regions, there will be limited application, where focus is likely to be on drainage. The main opportunity here is improving infiltration and moisture retention capacity.                         </t>
  </si>
  <si>
    <t>In order to compensate for water deficiency, irrigation water is supplied to the fields from various blue water sources such as streams/ rivers, lakes, reservoirs or groundwater aquifers.
To ensure that not too much water is applied, it is important to comply with any available regulations. If extraction permits are required, advice on extraction must be sought from water authorities or a relevant consultant. Water extraction licences, where required, must be complied with and be available if requested.
In the absence of any such requirements, consideration must be given to downstream communities to ensure the farm is not putting them in a water stressed state.</t>
  </si>
  <si>
    <t>Do your or your service provider purchase plant protection products (PPPs) from a licenced source?</t>
  </si>
  <si>
    <t>Have records of blue water use and how the farm complies with water extraction licences, where required.
This is N/A where there are no legal total or peak extraction volumes.</t>
  </si>
  <si>
    <t xml:space="preserve">The choice of plant spacing can take into account any of the following:
- Minimise the use of plant protection inputs and fertiliser leakage
- Optimise yield per hectare
- Optimise crop quality and homogeneity
- Facilitate harvest
Intercropping (planting two or more crops in proximity) and companion planting could be considered to improve and stabilise farm income and benefit biodiversity. 
See FSA22.                                                                                </t>
  </si>
  <si>
    <t xml:space="preserve">Irrigation water quality must be monitored and managed where necessary to avoid crop or soil damage. Sources of water must be regularly analysed for their microbiological, chemical and mineral content, and properly managed in accordance with the analysis results. Such analysis can be done for a group of farms that are using the same water source(s).
For high risk crops, i.e. leafy salads and other crops eaten raw, use the following guidelines:                                                                                                                 
- E. coli: ND                                                                                            
- Faecal coliforms: ND                                                                          
For low risk crops:                                                                                    
- E. coli bacteria: ≤ 1,000 cfu / 100ml                                                                                     
- Faecal coliforms: ≤ 1,000 cfu / 100ml                                                       
Chemical and physical parameters:                                   
The following parameters may have a potential impact on yield. In the absence of any relevant legislation, please refer to specific crop guidelines and irrigation system for tolerance levels of the following:                                                                             
- Electroconductivity (salinity)                                                                                  
- Water infiltration rate                                                                                                
- Ion toxicity, i.e. sodium, chloride, boron                                                                                              
- Nitrates, sulphates                                                                                   
- Bicarbonates                                                                                      
- Alkalinity and pH, i.e. 6.0 to 8.5                                             
Frequency of water testing to be risk-assessed based on crop choice and processing and [consistency of] water source(s). </t>
  </si>
  <si>
    <t>These records include:
1. Date of irrigation
2. Quantity of water used
3. Type of irrigation system used
4. Location of use/target crop
5. Purpose of water
6. Origin of the water (groundwater, rainfall, surface water, etc.)
7. Records of rainfall
Records should be available for the last five years.</t>
  </si>
  <si>
    <t>Able to explain their plan verbally.</t>
  </si>
  <si>
    <t>1. The timing and amount of irrigation in relation to crop requirements.
2. The added value of irrigation in relation to the yield and quality of crops produced.
3. Predicted rainfall and evaporation, using either daily rainfall records or weather forecasts to plan irrigation schedules.
4. An inventory of water resources. This includes at least two of the conditions below:
    a. Avoiding depletion of water sources beyond the recharge capacity of the watershed/ catchment.
    b. Cooperation with other water users in the catchment to balance the needs.
    c. Diversification of the sources of water to reduce impact and to ensure water access continuity across seasons.</t>
  </si>
  <si>
    <t>Be able to justify that the amount of irrigation water recommended for use has been optimised for crop requirements.</t>
  </si>
  <si>
    <t>Theoretical crop water needs can be used to determine crop selection and irrigation system design. Local meteorological data versus theoretical data can be used to determine daily, peak and total irrigation needs. More sophisticated tools, like soil tensiometers, can be adopted to improve accuracy of irrigation scheduling on a daily basis.</t>
  </si>
  <si>
    <t>The irrigation management plan should show that your farm's extraction and distribution patterns do not compromise the drinking water and sanitary needs of local communities, remove water from natural ecosystems that require it for healthy functioning or impact crop production because salinity problems are exacerbated by shallow water tables.</t>
  </si>
  <si>
    <t>Be able to demonstrate that the irrigation method used on the farm is the most suitable for the crop and for climatic and economic conditions and takes into consideration water stress.                               
Be able to show that the irrigation system is maintained to ensure efficient water use.</t>
  </si>
  <si>
    <t xml:space="preserve">Irrigation systems should be routinely serviced and inspected to ensure that there is no excess loss of pressure caused by leaks or blockages. This extends to land management practices where flood or other forms of surface irrigation are adopted. System design and selection should reflect the crop needs and water availability.    </t>
  </si>
  <si>
    <t xml:space="preserve">Design:                                                                                       
Irrigation design should take into consideration high risk crops, i.e. applying water directly or indirectly to the crop. Direct application for high risk crops also has an impact on frequency of water testing.                                                                                                
Duration:                                                                                          
The duration of irrigation, which will be a function of irrigation design, should minimise or prevent leaching of water outside of the crop root zone, unless doing so for leaching purposes (salinity control). Consider shorter, more frequent irrigation scheduling, especially for free-draining, light (sandy) soils.                                                                               
Frequency:                                                                                          
The frequency needs to work from a management perspective, but should not be so infrequent as to cause water stress in the crop. Factors such as irrigation discharge capacity, crop selection, application rates, climate and soil characteristics will influence the maximum time between irrigation applications.                           </t>
  </si>
  <si>
    <t>Do you prevent soil or water pollution by managing all potential sources of wastewater runoff and discharge, in accordance with relevant legislation and industry guidelines?</t>
  </si>
  <si>
    <t>Be able to demonstrate that the farm takes measures to protect surface and groundwater from direct pollution from wastewater.
Confirm where wastewater is generated on the farm, from which activities and processes. Assess:
- the volume of wastewater generated
- what the wastewater contains 
- where and how it is discharged.      
Identify options for managing the wastewater generated and show that you have any relevant permits/licences and  that conditions are met.</t>
  </si>
  <si>
    <t>Examples of greywater include:                                                                                           
- Product washing                                                                                           
- Equipment washing, including chemical rinsate                                                                                            
- Industrial processing                                                                                 
- Runoff from fertilisers and PPPs                                                                                              
- Irrigation backflush                                                                                
- Kitchen and office facilities                                                                                                                              
Examples of preventative measures include:                                                                                         
- Grass strips                                                                                                             
- Buffer strips or natural buffer zones (NBZs)                                                                                                                        
- Grassed watercourses                                                                            
- Fertiliser and PPP storage design and location                                                                                                                                                  
- Dilution of backflush water prior to discharge                                                                                           
- Water treatment plants                                                                   
Wastewater, where required, needs to be treated and brought into compliance with relevant legislation or, in its absence, WHO wastewater standards, before reusing or discharging.                                                                                  
WHO Wastewater Guidelines:                                                   
In the absence of relevant legislation, use the following guidelines:                                                                           
- pH: 5.5 to 9.0                                                                             
- Total Soluble Solids: ≤ 50 mg/L                                         
- Biological Oxygen Demand (BOD): ≤ 150 mg/L                              
- Grease and oils: ≤ 50 mg/L                                                       
Risk assess fertiliser and PPP levels.</t>
  </si>
  <si>
    <t xml:space="preserve">The scope and frequency of greywater testing shall be risk-assessed and may need to be tested for: enteric pathogens, biocides, detergents and/or boron. 
Depending on wastewater quality and recycling application, give consideration to treatment where necessary to bring into respective water quality parameters.  
Examples of recycling include:                                                                                 
- Return to a nearby waterbody                                         
- Irrigation of crops                                                                                                   
- Water for poultry and livestock                                                        
- Washing vehicles, machinery and equipment                                                                                
- Water for toilet cisterns                                                 
- Wetting dusty footpaths or roads                                                                  </t>
  </si>
  <si>
    <t>Do you prevent the use or discharge of untreated sewage, sludge or slurry onto land or watercourses, in accordance with relevant legislation and industry guidelines?</t>
  </si>
  <si>
    <t xml:space="preserve">It is important that blackwater has been assessed and managed in accordance with relevant legislation and industry guidelines.
Be able to show that any blackwater treatment units are suitably placed away from watercourses to ensure  sewage containing pathogens does not enter the food chain. Maintain records detailing the process undertaken and volumes of water treated. </t>
  </si>
  <si>
    <t>Where there is a lack of sanitation in a farming community, the use of pit latrines can be adopted. However, they must be fully lined if there is a risk of groundwater contamination or runoff. Consideration must be given to spent pits.</t>
  </si>
  <si>
    <t xml:space="preserve">Blackwater can be used for irrigation and other uses but only after extensive and careful treatment to remove or nullify the harmful pathogens and bacteria. 
Treatment methods make use of physical, biological and chemical methods to treat the solid and liquid organic and inorganic waste.
The different types of blackwater treatment include:
- Septic tanks
- Cess pools
- Soil drain fields
- Chemicals
- Biodigesters
- Composting toilets 
- Blackwater recycling systems
Blackwater does not refer to animal manure. </t>
  </si>
  <si>
    <t>Provide historic and current aerial or satellite imagery that illustrates no primary forest, mangrove, wetland, peatland, protected grassland or legal reserve has been destroyed since 31.12.2015. If no aerial or satellite imagery is available, the provision of a map or other documentation that delineates the area of the farm and any protected areas should be provided as evidence. 
This is N/A if there is no primary forest, mangrove, wetland, peatland, protected grassland or legal reserve on your land.</t>
  </si>
  <si>
    <t>Primary forest/wetland/peatland: Areas that show no or minimal disturbance by people and/or demonstrate the diversity, structure and ecological services of a mature forest, etc. for that region. Natural disturbances like natural fires or windstorms do not convert primary forests, etc. into secondary forests, etc.</t>
  </si>
  <si>
    <t>Where applicable, do you have the necessary legal permits for any cleared grassland or deforested secondary forest, or to farm adjacent to or in protected areas, in accordance with relevant legislation and customary laws?</t>
  </si>
  <si>
    <t>Ensure that valid and uncontested legal land titles for the certified farm area are available and provide legal evidence that the planned or past land-conversion into agricultural land is officially approved.
This is N/A if there is no cleared grassland, deforested secondary forest or protected areas on or adjacent to your land.</t>
  </si>
  <si>
    <t>Protected areas include national parks, wildlife refuges, biological corridors, forestry reserves, buffer zones or other public or private biological conservation areas.
If the farm is located next to such protected areas, it is recommended that you establish and maintain buffer zones. These zones should consist of permanent native vegetation with trees, bushes or other types of plants in order to promote biodiversity, minimise any negative visual impacts and reduce the drift of agrochemicals, dust and other substances coming from agricultural or processing activities.
Primary forest: Forest that shows no or minimal disturbance by people and/or demonstrates the diversity, structure and ecological services of a mature forest for that region. Natural disturbances like natural fires or windstorms do not convert primary forest into secondary forest. Secondary forest is any forest that is not primary forest.</t>
  </si>
  <si>
    <t xml:space="preserve">If you are located adjacent to watercourses or protected areas, it is recommended that you establish and maintain natural buffer zones (NBZs). These NBZs should consist of permanent native vegetation with trees, bushes or other types of plants in order to promote biodiversity, minimise any negative visual impacts and reduce the drift of agrochemicals, dust and other substances coming from agricultural or processing activities. NBZs should be subject to little to no disturbance.                                                                                                                                         Where watercourses or protected areas are not present on or adjacent to your land, identify alternative priority areas that could benefit from habitat protection or restoration.
The size of the NBZ will depend on many factors such as ground cover and slope, but as a general guidance, the width should be at least three metres or as defined by relevant legislation.  </t>
  </si>
  <si>
    <t>Field margins and boundaries are managed with minimal and appropriate use of fertiliser or plant protection products (PPPs). Inspection and spot control of invasive weeds is carried out as appropriate. Grass verges and strips should not be cut during flowering and cut as infrequently as possible, unless a public road safety concern. Traffic on field margins and boundaries should be kept to a minimum.                                                                 
Ditches and drains should not be reprofiled during bird nesting periods and only undertaken on one side or limited sections in a given year.</t>
  </si>
  <si>
    <t xml:space="preserve">Provide evidence that adequate measures have been  implemented for habitat restoration and for the compensation of areas on the farm that have experienced habitat/ biodiversity loss. </t>
  </si>
  <si>
    <t>The BAP sets short and mid-term aims to preserve biodiversity and prioritise activities to improve biodiversity.</t>
  </si>
  <si>
    <t xml:space="preserve">Planting and managing native species and creating habitats provide services such as water table management, flood control, nesting and foraging sites for insectivorous birds or plants used by species that predate on pests.
</t>
  </si>
  <si>
    <t>Scope includes biological soil health. Examples include:                                                                                       
- Revised spray programme to reduce toxicity                                                                                           
- Greening measures, i.e. meadows, wildflowers</t>
  </si>
  <si>
    <t>Liaise with the local environment office for a list of rare, threatened and endangered species in the catchment area if an assessment has not been done on your land.</t>
  </si>
  <si>
    <t>Show that you have carried out an assessment of plants growing on your farm to determine the presence of any invasive species and that you are aware of potential impact to your farm, the local environment and the community.</t>
  </si>
  <si>
    <t>The International Union for Conservation of Nature (IUCN) describes invasive species as “animals, plants or other organisms introduced by man into places out of their natural range of distribution, where they become established and disperse, generating a negative impact on the local ecosystem and species.”</t>
  </si>
  <si>
    <t>Fire should not be used in land preparation and post-harvest disposal of residues as this can be hazardous for workers and surrounding communities. They can also be difficult to manage, engulf areas not originally planned for burning and destroy soil organic matter, flora and fauna. 
If burning is a legal requirement, all fires must be managed carefully, making use of fire breaks and other control measures to prevent the spread of fire to non-targeted (non-production) areas and to safeguard workers and the community.</t>
  </si>
  <si>
    <t>Provide evidence that the farm has performed an assessment of activities to assess possible air pollution sources and determine:
- Which activities pose the greatest risk to the environment and human health.
- The air quality from any high-risk sources, or during high risk activities, is monitored.
- Any measures required to avoid, reduce or remedy the causes of air pollution are being applied.
This is N/A if your farming operations do not cause air pollution.</t>
  </si>
  <si>
    <t xml:space="preserve">An assessment of emissions to air is a detailed list of the emissions and their sources. When preparing an inventory of emissions to air, try to include emissions from all processes, ancillary activities and equipment during routine and non‐routine operations. 
Examples of air pollution include:           
- Waste storage      
- Manure storage and application
- PPP application
- Burning of crop and non-crop waste
- Dust from harvest, cultivation or transport
- Machinery exhaust fumes 
Undertake a risk assessment to determine which sources pose a problem. Take into consideration community engagement to verify whether current mitigation measures are satisfactory. Examples of mitigation measures include:
- Plan operations to minimise disturbance
- Avoid traffic at peak times
- Avoid applications during windy conditions 
- Inform the community of spray applications   
- Inform the community of fertiliser treatments    </t>
  </si>
  <si>
    <t xml:space="preserve">A clear, up-to-date energy management plan is in place including an assessment of basic energy requirements and how much energy/fuel is used, where, and for what activities. 
</t>
  </si>
  <si>
    <t>Knowing the farm's basic energy requirements, either directly (including for domestic purposes) or indirectly (such as through contracting agricultural services), is necessary in developing a plan to reduce energy consumption and improve energy efficiency. 
To create an Energy Management Plan, the farm needs to assess:
- the main uses of energy  
- the energy sources 
- an estimation of the energy used 
- the consequences of their use in terms of air pollution and GHG emissions.</t>
  </si>
  <si>
    <t xml:space="preserve">In optimising energy use efficiency, you should consider: 
-	 any on-farm energy conservation practices 
-	 the upgrading and replacement of energy inefficient machinery
-	 how the farm ensures appropriate machinery and equipment is used to complete tasks on the farm
Examples include:                                                                                 
- Regular service of vehicles                                                                                                                    
- Equipment calibration                                                                                  
- Appropriate tractor is used for the job
- Minimise field tracking 
- Low CO₂ emissions on replaced farm vehicles                                                                                    
- Low specific fuel consumption
- Keep revolutions as low as possible
- Select correct tyre pressure
- Plan work to minimise journeys
- Conservation tillage                                                                            
- LED lighting                                                                                   
- Energy efficient stoves                                                                                        
- Gravitational-fed irrigation systems                                                                            </t>
  </si>
  <si>
    <t>Show evidence that renewable sources of energy are being considered and incorporated into the farm operations.</t>
  </si>
  <si>
    <t>Show that the farm uses a recognised tool to estimate kilograms of carbon equivalent per tonne of product produced for the operation. 
Studies and calculations may be carried out by an independent expert or advisor.</t>
  </si>
  <si>
    <t>Greenhouse gas emissions include any gases that contribute to the ‘greenhouse effect’, including carbon dioxide, nitrous oxide and methane. 
Use carbon footprint or life-cycle assessment (LCA) models to calculate your greenhouse gas emissions.</t>
  </si>
  <si>
    <t>This includes:
1. The farm (or its recruiting agency or labour provider if relevant) does not charge workers fees for the job they are offered that require them to be in debt to the farm (or agency), or to be compelled to work for the farm (or recruiting agency) or prevented from leaving solely to pay off the debt.
2. The farm does not withhold any part of any worker’s salary, benefits, property or documents (e.g. identity cards and travel documents) in order to force such workers to continue working for them.
3. Workers are allowed to leave the farm’s premises at the end of their shifts.
4. The farm (or its recruiting agency if relevant) does not participate in or allow human trafficking or any other form of Modern Slavery. 
[Reference: ILO Conventions C29 and C105]</t>
  </si>
  <si>
    <t>Do you ensure that you or any recruitment agencies supplying you with labour do not charge workers a) recruitment fees or b) any other related costs associated with labour provision, in accordance with relevant legislation and ILO Conventions?</t>
  </si>
  <si>
    <t>Ensure the farm's policies and procedures on hiring labour are fully understood by the recruitment agency used and be able to verify they are in compliance with the policies. The recruitment agency does not charge fees to secure employment contracts in accordance with national laws, collective agreements and the provisions of the relevant ILO conventions.
Provide evidence of a written contract and documented oversight mechanisms in place to ensure the labour provider is:  
- Compliant with applicable legal requirements and, if available, licenced or certified by the competent national authority,
- Not engaged in fraudulent or coercive recruiting practices,
- Compliant with all worker related requirements, and
- All recruitment fees are paid by the farm, not by workers.</t>
  </si>
  <si>
    <t>Be aware of and demonstrate compliance with national laws, collective agreements and the provisions of the relevant ILO Conventions with respect to worker welfare, employment rights and how you apply this across the farm business.</t>
  </si>
  <si>
    <t>Do you ensure that all permanent, temporary and seasonal workers are subject to the same working conditions and a) have access to the same opportunities, b) receive equivalent pay for similar tasks and abilities, and c) are treated equally with respect to training, recruitment and disciplinary procedures regardless of their race, religion, disability, gender or sexual orientation?</t>
  </si>
  <si>
    <t>Have clear policies that show all workers are treated equally, with respect and dignity. Be able to highlight actions taken to protect the rights of any worker considered vulnerable to discrimination and be able to show there is a zero tolerance policy for intimidation, with appropriate investigative or disciplinary action when reported or observed.</t>
  </si>
  <si>
    <t>Smallholders must understand that discrimination is not acceptable.</t>
  </si>
  <si>
    <t>Permanent and temporary workers refers to all workers hired directly and through subcontractors.
No worker should be subject to any physical, sexual, psychological or verbal harassment, abuse or other form of intimidation.
Discrimination is not permitted on the basis of gender, ethnic background, national origin, religion, disability, sexual orientation, pregnancy, worker organisation membership or political affiliation with regard to contracts, compensation, training, promotion, dismissal or retirement. 
ILO Convention C100.</t>
  </si>
  <si>
    <t>Do you ensure that permanent, temporary and seasonal workers do not exceed the maximum number of a) working hours per day and b) consecutive working days, in accordance with relevant legislation and ILO Conventions?</t>
  </si>
  <si>
    <t>The farm has clear policies and procedures stating permanent, temporary and seasonal workers are not required to work more than the regular and overtime hours in accordance with national laws, collective agreements and the provisions of the relevant ILO Conventions. 
In the absence of applicable laws or collective agreements, normal working hours shall not on a regular basis exceed a maximum of 48 hours per working week, or 60 hours per working week including overtime, and employees shall be allowed at least one day of rest in every seven day period.</t>
  </si>
  <si>
    <t>Training and awareness can be managed by the FMG. This can be assessed via worker interviews.</t>
  </si>
  <si>
    <t>The agreement may be verbal.</t>
  </si>
  <si>
    <t>Overtime work is voluntary and only permitted if:
-	 It is requested in a timely manner.
-	 It is paid in accordance with national laws, collective agreements and the provisions of the relevant ILO Conventions. If there is no law, it is paid at least 1.5 times the regular wage level. 
-	 It does not impose an increased health and safety risk. Accident rates during overtime periods must be monitored and overtime reduced if accident rates are higher during overtime work periods than during periods of regular work hours.
-	 Workers have safe transport home after work.
-	 The total working week does not exceed 60 hours per week. Exceptional circumstances only applicable for farms: In exceptional circumstances, where there is a risk of losing harvest and for a maximum period of 12 weeks per year, the overtime may be up to 24 hours total per week, and workers may work a maximum of 21 consecutive days.
-	 Workers have at least a 30-minute break after a maximum of six consecutive hours of work and have a minimum of 10 consecutive hours of rest per 24 hour-period.
-	 A record of the number of regular hours and overtime hours of each worker is kept.
ILO Convention: C001.                                                                    
See FSA84.</t>
  </si>
  <si>
    <t>Do you ensure that wages and benefits of permanent, temporary and seasonal workers are a) paid regularly and b) meet the minimum required by relevant legislation or, in its absence, industry guidelines?</t>
  </si>
  <si>
    <t>Have a clear policy on the various types of leave in accordance with national laws, collective agreements and the provisions of the relevant ILO Conventions and provide evidence to show how the policy has been applied on the farm.
This is N/A if there is no legal requirement for paid vacation, parental leave and sickness benefit.</t>
  </si>
  <si>
    <t>Living wage is defined as the remuneration received for a standard work week by a worker in a particular place sufficient to afford a decent standard of living for the worker and his or her family. Elements of a decent standard of living include food, water, housing, education, health care, transportation, clothing and other essential needs, including provision for unexpected events.</t>
  </si>
  <si>
    <t>Be able to show the farm policy on medical leave and protections in case of illness, disability or accident, and evidence of how this is implemented on the farm.
This is N/A if there is no legal requirement.</t>
  </si>
  <si>
    <t>Compensation may include:
- Continuing to pay a worker's wage whilst he/she is ill
- Compensating the worker's family
ILO Convention C025.</t>
  </si>
  <si>
    <t>Information is provided to all permanent, temporary and seasonal workers about available options for health care. 
This is N/A where there is presence of state-provision health care.</t>
  </si>
  <si>
    <t>This could be in the form of a booklet, e-learning or presentation and describes any health care services available to employees, such as farm level agreements with a local doctor or recommendations made by the farm.  
Health insurance can include:
- Long term compensation in case of disability
- Payment of medical costs
Support may include:
- Creating awareness about available insurance
- Providing information about available insurance
- Subsidising the costs, either wholly or partly, of insurance
ILO Convention C102.</t>
  </si>
  <si>
    <t>Develop policies and procedures that demonstrate a worker’s right to freedom of association, trade union membership and collective bargaining. Show that these are recognised and respected on the farm and workers are not intimidated or harassed in exercising their right to join or refrain from joining any organisation.
This is N/A if there are government imposed restrictions on freedom of association.</t>
  </si>
  <si>
    <t>Freedom of association is the right of employees to establish and to join organisations of their own choosing without any prior authorization or interference. 
Negotiations between employers and a group of employees about working conditions are considered collective bargaining.
Reference: ILO Conventions C87,  C98, C135.</t>
  </si>
  <si>
    <t>Need to ensure appropriate varieties are used and that contamination with pesticide residues, heavy metals, nutrients, foreign bodies, stones, animal parts, faecal matter or bacterial remains is within specification limits.
Training is considered to be one of the following possibilities:
- College level courses
- Training provided by independent accredited organisations
- Crop advisor trainings related to IPM
- Manuals or information from reputable sources</t>
  </si>
  <si>
    <t>The responsible person can be either the farmer him/herself or the designated farm manager. 
Training is considered to be one of the following possibilities:
- College level courses
- Training provided by independent accredited organisations
- Crop advisor trainings related to IPM
- Manuals or information from reputable sources
Qualified advice can be based on knowledge of:
- Visual inspections, taking into account economic thresholds of pest/disease/weed occurrence
- Weather forecasts
- Electronic systems
- Local knowledge
If available and relevant, it is recommended that you subscribe to a national IPM program with certification.
(Also see guidance notes for FSA48.)</t>
  </si>
  <si>
    <t>Where applicable, do you a) allow the effective functioning of labour organisations and b) permit permanent, temporary and seasonal workers the right to engage with workers' representatives without any opposition, in accordance with relevant legislation and ILO Conventions?</t>
  </si>
  <si>
    <t>Worker representatives are able to talk to employees and have reasonable access to company facilities and documents required to fulfil their duties. Ensure that a worker’s choice to form, or join, a trade union will not compromise their equal treatment at work.
This is N/A if labour organisations do not exist for your industry.</t>
  </si>
  <si>
    <t>Have you established a positive work environment in which permanent, temporary and seasonal workers can freely practice their religion and fulfil their needs based on culture, race, disability, gender and sexual orientation?</t>
  </si>
  <si>
    <t>Have clear policies and procedures and be able to show:
- All permanent, temporary and seasonal workers are treated fairly, with respect and dignity. 
- The farm prohibits any kind of harassment, intimidation, bullying or abuse, including the threat of physical punishment or disciplinary action.
- No worker is discriminated against in any aspect of employment.
- All permanent, temporary and seasonal workers have the right to freely practice their religion or fulfil needs relating to cultural background, disability, gender or sexual orientation.
In articular, attention must be paid to the rights of workers most vulnerable to discrimination.</t>
  </si>
  <si>
    <t>Have you established and implemented a grievance mechanism that allows permanent, temporary and seasonal workers the right to report complaints, in the knowledge that a) grievances will be investigated and b) any upheld findings will be actioned?</t>
  </si>
  <si>
    <t>The farm has transparent, fair and confidential procedures that provide effective, accessible channels for workers to complain, lodge grievances and make suggestions. The processes in place will ensure the matter is fully investigated and will result in swift, unbiased and fair resolution.</t>
  </si>
  <si>
    <t xml:space="preserve">Have a written land use assessment and be able to explain the decision-making processes in planning activities on the farm - such as national soil classification maps or other classifications. </t>
  </si>
  <si>
    <t xml:space="preserve">Complaints and grievances (including complaints of a sexually abusive, coercive or threatening nature) must be investigated fully, without bias, and without the person who raised the concern being victimised. To help encourage fast decision-making, a timeframe should ideally form part of the procedure, ensuring all parties responsible in the process are aware of their required commitment to meet deadlines. The process and decisions made must follow an unbiased and fair approach that does not favour individuals and achieves outcomes acceptable given the gravity of the matter.
Workers should be aware of and have ready access to information and procedures on how to lay a complaint, lodge grievances and make suggestions that are handled confidentially and do not result in retaliation. There should also be a mechanism where this can be done anonymously to protect the individual worker.
ILO Recommendation R130.                                      
</t>
  </si>
  <si>
    <t xml:space="preserve">The training plan and worker training records must show that training is a continuous process, so as to retain and revise skills and bring in new workers to ensure skills and knowledge are not lost. Training can be in any format such as e-learning, group events or one-to-one advice sessions. 
The training records should include:
- the topic covered
- the trainer
- the date
- list of attendees
- evidence of attendance.
</t>
  </si>
  <si>
    <t>Where workers have poor reading skills or do not read the local language, have a system in place so information is provided in such a way that it is understood by all workers.
This is N/A if the primary language and ethnicity is common to the entire permanent, temporary and seasonal workforce.</t>
  </si>
  <si>
    <t>Where workers cannot communicate either verbally or in written form proficiently in the dominantly spoken language, measures to effectively engage them must be sought, such as the services of an interpreter.
Ensure procedures and warning signs are easily understood by all workers by incorporating different languages and making best use of pictograms. As part of an induction training programme, ensure all workers understand what the signs mean.</t>
  </si>
  <si>
    <t xml:space="preserve">Have a clear policy and be able to provide evidence to show the farm adheres to applicable laws and regulations concerning minimum working age, prohibiting the employment of people below the age of 15 (subject to exceptions permitted by national law or ILO Conventions 138 and 182). </t>
  </si>
  <si>
    <t>A child is a person under 15 years of age. There are two exceptions to this definition (in accordance with ILO 138): 
1. Where the local minimum age, under the law, for work or compulsory education is higher. In these cases, the higher age is applicable. 
2. Where the local law sets a minimum age of 14 in accordance with developing-country exceptions under ILO Convention 138 (… for some nations whose economy and educational facilities are insufficiently developed, they may specify a minimum age of 14 years). In this case the lower age will apply. 
ILO Recommendation R052: Minimum Age (Family Undertakings).                                                                 
Minors involved in family undertakings are excluded from this scope except in the case of work which, by its nature or the circumstances in which they are carried on, is deemed dangerous to their physical, mental or moral well-being.</t>
  </si>
  <si>
    <t>When young workers are employed it is important to limit their employment during typical resting hours and ensure no exposure to working conditions that are likely to jeopardise their mental, physical or moral development.
ILO Conventions C077 and C182.                                                              
All minors, including minors involved in family undertakings, shall avoid:                                                                                          
- Excessive work (max. 14 hrs per wk)                                                                                                 
- Overtime
- Night work                                                                                          
- Work that interferes with their schooling
- Work that adversely affects their well-being                                                                                               
- Working in or exposure to unhealthy situations                                                                                                                                                                                     
- Work with hazardous substances                                                                                    
- Work with dangerous equipment                                                                                       
- Lifting or carrying heavy loads</t>
  </si>
  <si>
    <t xml:space="preserve">Be able to demonstrate all minors on the farm are enrolled in a recognised schooling programme.
This is N/A if you do not have children working or living on the farm. </t>
  </si>
  <si>
    <t>When young workers are employed it is important to promote their development by allowing them access to education, whether this is attending school or receiving schooling at home as part of a recognised programme.</t>
  </si>
  <si>
    <t>Have you a) identified risks associated with your activities and b) implemented remedial actions to safeguard the health and safety of all permanent, temporary and seasonal workers, contractors, visitors and the community?</t>
  </si>
  <si>
    <t>Clear and effective policies and procedures are in place for occupational health and safety, ensuring a safe and secure working environment.
Be able to show the risk assessments are reviewed and updated at least annually, sooner when any changes to the procedures are made that could influence the risk profile of the farm.</t>
  </si>
  <si>
    <t>Health risks may include:
- Using / applying fertiliser or chemicals (agrochemicals or other)
- Handling waste
- Using machinery
- Working circumstances (e.g. working at height)
- Fire, flood, power failure, freezing, failure of water supply
- Design and set-up of storage and workshops
ILO Convention C155 and Recommendation R194.</t>
  </si>
  <si>
    <t xml:space="preserve">To help ensure the occupational health and safety policies are widely communicated, be able to show that the farm maintains a policy of ongoing safety training for all permanent, temporary and seasonal workers. Worker training records will provide evidence that training has been given and evidence of the topics covered and the course trainer.  </t>
  </si>
  <si>
    <t>Trainings can be related to general health or dangerous work: 
- First aid
- Working circumstances (e.g. working at height)
- Emergency and accident procedures
- Human health and hygiene
- Other work-related health risks
- Using fertiliser or chemicals (agrochemicals or other)
- Handling waste
- Using machinery
It is highly recommended to have a senior management representative appointed that is responsible for the implementation of the program and that the training is documented. 
ILO Convention C155.</t>
  </si>
  <si>
    <t>Soil health includes physical, chemical and biological aspects. This includes at least two of the examples below:
1. Minimise movement/traffic on land when it is wet and monitor movement/traffic to minimise compaction. 
2. Minimise tillage to preserve structure.
3. Retain or return crop residues to the field to uphold long-term organic matter level in the soil. 
4. Application of organic manure and compost.
5. Use of cover crops.
6. Avoid excessive use of agrochemicals.
7. Manage soil humidity by maintaining drains in wet climates and in dry conditions by soil moisture conservation practices, e.g. rainwater harvesting or mulching.</t>
  </si>
  <si>
    <t xml:space="preserve">Show that all waste storage facilities are assessed for risks, considering the following:
1. Location of storage (e.g. distance from housing, water channels and conservation areas)
2. Does the storage need to be secured?
3. Capacity of the storage
4. Is the storage appropriately built to contain the waste?
5. Storage of waste is segregated (e.g. hazardous from non-hazardous, waste is not stored with non-waste)
6. Procedures are in place to contain spills
In addition, for hazardous materials the following applies:
1. Pesticides and other inorganic waste that are not recyclable, including chemical and toxic substances, are not burned but are handled according to local regulations and guidelines. 
2. Used containers which have held hazardous substances, e.g. plant protection products and antimicrobials, are disposed of in a proper manner and are never used to store water, food or feed.
3. Hazardous materials are disposed of in a way that avoids soil and water contamination. 
If legislation allows, the surplus spray and wash water from agrochemicals can be applied over an untreated part of the crop, as long as the recommended dose is not exceeded and records are kept as if it was a normal application.
Waste disposal contractors, local authorities, or recycling businesses are more prepared to take waste materials from well-managed stores.
Waste could include:
- Obsolete fertilisers and pesticides and empty containers
- Plastic, paper and metal waste
- Fuel and oil residues
- Carcasses (in the case of mixed farms)
- Redundant equipment and machinery
Hazardous waste is considered to be:
- Obsolete pesticide residues and their containers
- Sewage
- Other chemical and toxic substances, such as heavy metals, polyaromatic hydrocarbons (PAHs), veterinary medicines and harmful bacteria. 
agrochemicals refer to chemical pesticides, herbicides, fungicides, rodenticides, fertilisers, and thinning or crop setting agents. 
Mitigating measures may include:
- One designated responsible person for proper handling of waste.
- Good inventory management that supports awareness about the amount and location of on-farm waste. 
- Well-constructed and locked storage facilities.
</t>
  </si>
  <si>
    <t xml:space="preserve">Do you ensure a) adequate first aid supplies and b) the presence of someone with first aid skills on the farm at all times? </t>
  </si>
  <si>
    <t xml:space="preserve">Have provision for first aid training and first aid kits in the workplace. Be able to show that workers have access to someone adequately trained in first aid and first aid kits stocked in accordance with: 
- local recommendations  
- the health and safety risks identified on the farm. </t>
  </si>
  <si>
    <t xml:space="preserve">Have a return to work policy after injury or illness so workers do not put themselves, the safety of colleagues or food safety at risk. Be able to show evidence of how this is applied on the farm, possibly as part of the workers' records. </t>
  </si>
  <si>
    <t xml:space="preserve">Do you ensure that a) all accidents are reported and recorded and b) appropriate medical treatment was received? </t>
  </si>
  <si>
    <t>Maintain records of accidents and incidents on the farm with notes of any treatment given and any corrective action undertaken to reduce the risk of a similar event. Whilst this could be a verbal account, it is better if it is a written report.</t>
  </si>
  <si>
    <t>Except for lawful drug testing, have a policy stating non-job-related medical testing as a condition of employment is not undertaken. 
Show that the farm offers regular health checks (at least annually) performed by a trained professional for workers who do hazardous work or perform strenuous physical activity.</t>
  </si>
  <si>
    <t xml:space="preserve">There are a number of different forms of employee health screening, including:
Pre-employment health checks:                                                    
This is offered to new or seasonally-recruited employees to identify any underlying health issues that may have specific work-related implications or require the employer to provide support.
Health surveillance:                                                                   
Ongoing health checks that may be legally required for workers exposed to particular risks in the workplace. This includes health checks, which may be state-provided, for general well-being.   
For users of PPPs or other hazardous substances, it is recommended that testing is done at least annually.                                                                                                                                          </t>
  </si>
  <si>
    <t>The procedures shall identify the following:
-	 The farm's map reference and/or farm address
-	 Contact person(s)
-	 An up-to-date list of relevant phone numbers (police, ambulance, hospital, fire-brigade, access to emergency health care on site or by means of transport, supplier of electricity, water and gas)
ILO Convention C155.</t>
  </si>
  <si>
    <t>Where applicable, do you ensure that all permanent, temporary and seasonal workers who may be vulnerable or whose immune systems may be compromised do not handle plant protection products (PPPs) or hazardous substances?</t>
  </si>
  <si>
    <t>Farm policy should clearly state that individuals under the age of 18, those suffering from chronic or respiratory diseases and pregnant/ nursing women are not allowed to carry out work in dangerous or unhealthy conditions that could result in death, injury or illness. This protection should preclude them from working with hazardous materials, and worker records should clearly show to whom the policy is applicable. 
This is N/A if no PPPs or other hazardous substances are handled on the farm.</t>
  </si>
  <si>
    <t xml:space="preserve">ILO Convention C170.                                                                                               
Workers must be fully informed of the risks and preventative measures made available to them for protecting their health.  Workers, in particular vulnerable or immunocompromised individuals, are permitted to remove themselves from certain operations where the risk, after safety precautions are considered, remains significant. They shall not be discriminated against for their decision.                                                                             
Examples of vulnerable or immunocompromised individuals include minors, pregnant and nursing women, and those suffering from chronic or respiratory diseases. </t>
  </si>
  <si>
    <t xml:space="preserve">Be able to show that permanent, temporary and seasonal workers and their families, visitors and subcontractors have access to water, sanitation and hygiene facilities on the farm. </t>
  </si>
  <si>
    <t xml:space="preserve">Workers shall have access to water during their working shifts. Where the temporary place of work is a long distance from the water source, provision shall be made for water carriers.                                                                                                                                                                                                                                                                                                                                                                                                                                                                                                                                                                        ILO Convention C110 (plantation workers).                               
ILO Recommendation R164 (general workers).                                               
WHO potable water quality parameters:
E. coli: ND
Chlorine or other disinfectant residue: ≤ 0.5mg/L
pH: 6.5 to 8.5
Sodium: ≤ 20 mg/L
Nitrates: ≤ 10 mg/L
Sulphates: ≤ 250 mg/L
Turbidity: ≤ 5NTU                                                                                                                                                                                                                                                                                                                                                                                                                                                                 Hand washing:                                                         
Appropriate hand washing facilities include safe water, anti-bacterial soap, and hand drying.                         
Workers operating in remote or temporary locations must be able to bring potable water and soap with them. 
 </t>
  </si>
  <si>
    <t>Where applicable, do you provide all permanent, temporary and seasonal workers and their families a) access to appropriate cooking facilities and b) clean, safe accommodation and sanitation?</t>
  </si>
  <si>
    <t>Be able to show that on-farm living quarters offered to permanent, temporary and seasonal workers: 
- are habitable and structurally safe, 
- have provision for hygienic food storage and preparation,
- have cooking facilities with suitable ventilation,
- and have the basic services of drinking water, toilets, and drains. In the case of no drains, septic pits can be accepted if compliant with local regulations.
This is N/A if permanent, temporary or seasonal workers, or their families, do not rely on accommodation provided by the farm.</t>
  </si>
  <si>
    <t>Workers and their families that are housed or lodged on-site have safe, clean and decent living quarters, taking into consideration local conditions.
Location and construction:
-	 Safe construction in a good state of repair and positioned to minimise the impact of air pollution and surface runoff
-	 Protection against weather and extreme climate conditions such as flooding
-	 Not used to store any hazardous materials
-	 Separate from working/production areas
Health and hygiene:
-	 Availability of enough and safe drinking water (see guidance notes FSA 107)
-	 Adequate sanitary and washing facilities
-	 Adequate closed-sewage or pit latrines, sanitation and rubbish (garbage) disposal facilities in place 
-	 Provision for hygienic food storage and preparation 
-	 Cooking areas with smoke ventilation
-	 Enough lighting (daylight and artificial)
-	 Pest control; absence of rats, mice, insects, and vermin, or conditions that favour their populations that could cause disease or carry parasites that function as vectors of disease
Comfort and decency:
-	 Families of permanent workers with children have separate rooms from the non-family member workers
-	 Workers’ children live together with their parents and are not separated
-	 Workers’ children living on-site are in a safe place and under the supervision of an adult during working hours
-	 In group accommodations for individual workers, safety and privacy of vulnerable groups are ensured by providing separate personal sleeping areas and washing facilities for men and women, as stated in local laws
-	 Electricity (in-house or nearby) is available, if available in the area
-	 All appliances must be electrical safe</t>
  </si>
  <si>
    <t>Do you adopt any measures to a) promote personal hygiene and b) prevent diseases?</t>
  </si>
  <si>
    <t xml:space="preserve">Show that there is a training policy to educate all permanent, temporary and seasonal workers of the importance of good hygiene in preventing the spread of disease between colleagues and preventing the contamination of harvested crops. Worker training records will provide evidence of the training given, the topics covered and the course trainer.  </t>
  </si>
  <si>
    <t>Only applicable if land farmed was acquired/purchased and/or a proportion of it was acquired/purchased. Provide evidence that the farm respects the title to property and land rights of the individual, local communities and indigenous people and that all negotiations, including the use of and transfers, are aligned to the principle of free, prior and informed consent (FPIC).</t>
  </si>
  <si>
    <t xml:space="preserve">For example, if land includes conservation status area, is there an agreement with relevant authorities for its management? 
</t>
  </si>
  <si>
    <t xml:space="preserve">Have evidence that the farm management is aware of risks associated with crop production and measures taken to optimise yields whilst taking into account safety, quality,  sustainable use of inputs, good agricultural practices and costs. Be aware of risks to crop losses associated with climatic or economic shock and adopt measures to build in resilience to crop and financial security. </t>
  </si>
  <si>
    <t xml:space="preserve">The records can include: 
- location, 
- crop type, 
- application method, 
- date of application, 
- product trade name, 
- composition, 
- product, 
- product quantity used per area, 
- operator name.
</t>
  </si>
  <si>
    <t xml:space="preserve">Inorganic fertiliser, also known as synthetic fertiliser and commercial fertiliser, include all manufactured straight (single nutrient), complex compound and blended compound fertilisers. </t>
  </si>
  <si>
    <t>Have crop monitoring systems and records in place to demonstrate that all non-chemical control measures, e.g.
- choice of disease and pest resistant crop/variety;
- use of crop rotations;
- mechanical and physical methods of crop husbandry (mechanical, weeding, trimming and pruning);
- biological pest control measures; and
- good fertiliser and irrigation practices have been exhausted.  
Records reference established pest, disease and weed thresholds, threshold warnings and local weather conditions.
Justification is included in crop monitoring and PPP authorisation records.                                         
Authorisation is to be made by a qualified source.</t>
  </si>
  <si>
    <t xml:space="preserve">Shelter and accommodation for breaks is needed if there is a risk of exposure to unpleasant weather conditions (e.g. heat, cold, high winds, heavy rain) or to prevent exposure to hazards, such as spray drift. The shelter may be in the form of tree canopy or vehicles, but if they are not sufficent the farm should consider using moveable shelters or windbreaks. In areas where conditions can be extreme, or there are serious risk from other factors, such as lightning, it may be more desirable to consider adjusting the working patterns as well as the provision of shelters. 
Wherever possible, workers should have access to sanitary facilities and the opportunity to wash their hands after using the toilet or before eating. The minimum requirement would be a jug of clean water and some soap. 
Clean drinking water must be available and easily accessible to workers.
WHO potable water quality parameters:
E. coli: ND
Faecal coliforms: ND      
Chlorine or other disinfectant residue: ≤ 0.5mg/L
pH: 6.5 to 8.5
Sodium: ≤ 20 mg/L
Nitrates: ≤ 10 mg/L
Sulphates: ≤ 250 mg/L
Turbidity: ≤ 5NTU                                                                         </t>
  </si>
  <si>
    <t>Where applicable, do you or your service provider manage plant protection products (PPPs) in a safe and secure manner to prevent exposure and risk to people and the environment through proper:</t>
  </si>
  <si>
    <t xml:space="preserve">Demonstrate how you meet MRL legislation of destination markets where it differs from national MRLs.
This is N/A if your product is either sold domestically and/or exported to countries where the maximum residue levels (MRLs) are fully harmonised with local MRLs, and where your clients do not impose any trading restrictions.
 </t>
  </si>
  <si>
    <t>Not applicable where plant protection products (PPPs) are purchased on a need-to-basis, and there is no requirement of on-farm storage.</t>
  </si>
  <si>
    <t>Please refer to SAI Platforms 'Guidelines on the List of Red and Amber PPPs'</t>
  </si>
  <si>
    <t>Link TBA</t>
  </si>
  <si>
    <t>Performance Level</t>
  </si>
  <si>
    <t>Overall score</t>
  </si>
  <si>
    <t>No</t>
  </si>
  <si>
    <t>Not Applicable</t>
  </si>
  <si>
    <t>out of</t>
  </si>
  <si>
    <t>Scores per topic</t>
  </si>
  <si>
    <t>Final performance index</t>
  </si>
  <si>
    <t>(Total)</t>
  </si>
  <si>
    <t>Nutrient Management</t>
  </si>
  <si>
    <t>Total</t>
  </si>
  <si>
    <t>Integrated Pest Management</t>
  </si>
  <si>
    <t>Not applicable</t>
  </si>
  <si>
    <t>Score</t>
  </si>
  <si>
    <t>% Yes</t>
  </si>
  <si>
    <t>% No</t>
  </si>
  <si>
    <t>% NA</t>
  </si>
  <si>
    <t>Yes &amp; NA</t>
  </si>
  <si>
    <t xml:space="preserve">N/A </t>
  </si>
  <si>
    <t xml:space="preserve">Where greywater is being recycled, show what treatment processes are in place, where necessary, and verify the recycled water:
- volume,                                                                                              
- intended use, and                                                                             
- water quality test results.  
This is N/A if no greywater is generated from farming operations.          </t>
  </si>
  <si>
    <t>Term</t>
  </si>
  <si>
    <t>Description</t>
  </si>
  <si>
    <t>Air pollution</t>
  </si>
  <si>
    <t>Agrochemicals</t>
  </si>
  <si>
    <t>Assets (fixed)</t>
  </si>
  <si>
    <t>Property, Plant &amp; Equipment (PPE)</t>
  </si>
  <si>
    <t>Typically structures, equipment and machinery. Fixed or PPE assets are (a) held for use in the production or supply of goods or services, and (b) expected to be used during more than one year.</t>
  </si>
  <si>
    <t>Base ratio</t>
  </si>
  <si>
    <t>Base Cation Saturation Ratio (BCSR)</t>
  </si>
  <si>
    <t>Beneficial species</t>
  </si>
  <si>
    <t>The variability among living organisms from all sources and the ecological complexes of which they are a part; this includes diversity within species, between species and of ecosystems.</t>
  </si>
  <si>
    <t>Agro-biodiversity</t>
  </si>
  <si>
    <t>A plan to conserve or enhance biodiversity.</t>
  </si>
  <si>
    <t>Briquette</t>
  </si>
  <si>
    <t>Biomass briquette</t>
  </si>
  <si>
    <t>Bonded labour</t>
  </si>
  <si>
    <t>Forced labour</t>
  </si>
  <si>
    <t>Buffer zone</t>
  </si>
  <si>
    <t>By-product</t>
  </si>
  <si>
    <t>Carbon</t>
  </si>
  <si>
    <t>Carbon footprint</t>
  </si>
  <si>
    <t>Collective bargaining</t>
  </si>
  <si>
    <t>Consecutive working days</t>
  </si>
  <si>
    <t>The number of consecutive days worked without a rest day.</t>
  </si>
  <si>
    <t>Consumable goods</t>
  </si>
  <si>
    <t>Consumables, soft goods</t>
  </si>
  <si>
    <t>Contractor</t>
  </si>
  <si>
    <t>Sub-contractor</t>
  </si>
  <si>
    <t>Cover crop</t>
  </si>
  <si>
    <t>Ground cover</t>
  </si>
  <si>
    <t>Crops primarily planted to cover any exposed ground or soil. They may be subsequently harvested as a secondary function.</t>
  </si>
  <si>
    <t>Crop</t>
  </si>
  <si>
    <t>Annual crop</t>
  </si>
  <si>
    <t>Plants that complete their life cycle within one season or year.</t>
  </si>
  <si>
    <t>Biennial crop</t>
  </si>
  <si>
    <t>Plants that complete their life cycle within two years.</t>
  </si>
  <si>
    <t>Crop diversity</t>
  </si>
  <si>
    <t>Crop residue (trash)</t>
  </si>
  <si>
    <t>Material left behind after the crop has been harvested. Residues include stalks, stubble, leaves and seed pods.</t>
  </si>
  <si>
    <t>Crop rotation</t>
  </si>
  <si>
    <t>Fallow, fallow land</t>
  </si>
  <si>
    <t>Perennial crop</t>
  </si>
  <si>
    <t>Any plant that lives longer than two years.</t>
  </si>
  <si>
    <t>Density</t>
  </si>
  <si>
    <t>Discharge</t>
  </si>
  <si>
    <t xml:space="preserve">Release of (treated, untreated) water, wastewater, effluent or other outputs from a farming system. </t>
  </si>
  <si>
    <t>Drainage</t>
  </si>
  <si>
    <t>A natural process by which water moves across, through, and out of the soil as a result of the force of gravity.</t>
  </si>
  <si>
    <t>Sub-surface drainage,     Tile drainage</t>
  </si>
  <si>
    <t>Surface drainage</t>
  </si>
  <si>
    <t>Using the slope of the land or creating rows, ridges, furrows and open channels to facilitate the removal of excess water.</t>
  </si>
  <si>
    <t>Ecosystem</t>
  </si>
  <si>
    <t>A dynamic complex of plant, animal and microorganism communities and their non-living environment interacting as a functional unit.</t>
  </si>
  <si>
    <t>Ecosystem services</t>
  </si>
  <si>
    <t>Benefits people obtain from ecosystems. These include provisioning services such as food and water; regulating services such as regulation of floods, drought, land degradation, and disease; supporting services such as soil formation and nutrient cycling; and cultural services such as recreational, spiritual, religious and other non-material benefits.</t>
  </si>
  <si>
    <t>Electroconductivity (EC)</t>
  </si>
  <si>
    <t>The presence of salts increases the ability of a solution to conduct an electrical current, so a high EC value indicates a high salinity level.</t>
  </si>
  <si>
    <t>Emergency contact details</t>
  </si>
  <si>
    <t>List of contact details for emergency services. This should include local nurse, doctor or hospital, the emergency services (police, ambulance, fire brigade) and senior management.</t>
  </si>
  <si>
    <t>Endangered species</t>
  </si>
  <si>
    <t>Energy</t>
  </si>
  <si>
    <t>The energy consumed in an agricultural production system (within the farm limits), including the energy used for the production of all off-farm inputs.</t>
  </si>
  <si>
    <t>Fossil fuel, carbon fuel</t>
  </si>
  <si>
    <t>Carbon-based fuels, i.e. oil, coal, natural gas.</t>
  </si>
  <si>
    <t>This is energy collected from renewable resources, which are naturally replenished on a human timescale. They are typically carbon-neutral and include solar, wind, water (potential energy, tidal energy) and geothermal heat.</t>
  </si>
  <si>
    <t>Erosion</t>
  </si>
  <si>
    <t>Extensification</t>
  </si>
  <si>
    <t>Extensive farming</t>
  </si>
  <si>
    <t>Extensive agriculture</t>
  </si>
  <si>
    <t>Fallow</t>
  </si>
  <si>
    <t xml:space="preserve">Fallow land </t>
  </si>
  <si>
    <t>Farmer</t>
  </si>
  <si>
    <t>Grower</t>
  </si>
  <si>
    <t>Fauna</t>
  </si>
  <si>
    <t>Fertiliser</t>
  </si>
  <si>
    <t>Fertigation</t>
  </si>
  <si>
    <t>Green manure</t>
  </si>
  <si>
    <t>Organic</t>
  </si>
  <si>
    <t>Synthetic (inorganic)</t>
  </si>
  <si>
    <t>A synthetic (inorganic) fertiliser. They are typically derived from chemical raw materials or processes and include ingredients like potassium sulfate, ammonium phosphate, superphosphate, and ammonium nitrate.</t>
  </si>
  <si>
    <t>First Aid</t>
  </si>
  <si>
    <t>The first and immediate assistance given to any person suffering from either a minor or serious illness or injury, with care provided to preserve life, prevent the condition from worsening, or to promote recovery.</t>
  </si>
  <si>
    <t>First Aid kit</t>
  </si>
  <si>
    <t>A collection of supplies and equipment that is used to give medical treatment. There is a wide variation in the contents of first aid kits based on the knowledge and experience of those putting it together, the differing first aid requirements of the area where it may be used and variations in legislation or regulation in a given area.</t>
  </si>
  <si>
    <t>Flora</t>
  </si>
  <si>
    <t>Free, Prior and Informed Consent (FPIC)</t>
  </si>
  <si>
    <t>A specific right that pertains to indigenous peoples and is recognised in the United Nations Declaration on the Rights of Indigenous Peoples (UNDRIP). It allows them to give or withhold consent to a project that may affect them or their territories. Once they have given their consent, they can withdraw it at any stage. Furthermore, FPIC enables them to negotiate the conditions under which the project will be designed, implemented, monitored and evaluated.  This is also embedded within the universal right to self-determination.</t>
  </si>
  <si>
    <t xml:space="preserve">Forced labour </t>
  </si>
  <si>
    <t>Forest</t>
  </si>
  <si>
    <t>Agroforestry</t>
  </si>
  <si>
    <t>Primary forest</t>
  </si>
  <si>
    <t>A forest that has attained great age without significant disturbance and thereby exhibits unique ecological features and might be classified as being in an equilibrium state or climax community.</t>
  </si>
  <si>
    <t>Secondary forest</t>
  </si>
  <si>
    <t>Unlike a primary forest, a secondary forest has undergone timber harvest, but a long enough period has passed so that the effects of the disturbance are no longer evident.</t>
  </si>
  <si>
    <t>Fuel storage units</t>
  </si>
  <si>
    <t>Fuel storage tanks</t>
  </si>
  <si>
    <t xml:space="preserve">Containers used to hold fuel. </t>
  </si>
  <si>
    <t>Genetically Modified Organism (GMO)</t>
  </si>
  <si>
    <t>Transgenic</t>
  </si>
  <si>
    <t>A plant or other organism whose genetic makeup has been modified by using genetic engineering or transgenic technology. This creates combinations of genes that do not occur in nature or could not be achieved via traditional crossbreeding methods.</t>
  </si>
  <si>
    <t>Grassland</t>
  </si>
  <si>
    <t>An area dominated by grass.</t>
  </si>
  <si>
    <t>Pastureland</t>
  </si>
  <si>
    <t>Grassland designated for livestock grazing.</t>
  </si>
  <si>
    <t>Greenhouse Gases (GHGs)</t>
  </si>
  <si>
    <t>Grievance mechanism</t>
  </si>
  <si>
    <t>Habitat</t>
  </si>
  <si>
    <t>Corridors</t>
  </si>
  <si>
    <t>An area of habitat connecting wildlife populations separated by human activities or structures. This allows an exchange of individuals between populations, which may help prevent the negative effects on inbreeding and reduced genetic diversity that often occur within isolated populations.</t>
  </si>
  <si>
    <t>Degradation</t>
  </si>
  <si>
    <t>Natural</t>
  </si>
  <si>
    <t>Restoration</t>
  </si>
  <si>
    <t>Hardening</t>
  </si>
  <si>
    <t>Hazardous substance</t>
  </si>
  <si>
    <t>A hazardous substance refers to any material that has the intrinsic nature of being toxic, explosive, prone to ignite, radioactive, corrosive or otherwise detrimental to people or the environment.</t>
  </si>
  <si>
    <t>Hazardous work</t>
  </si>
  <si>
    <t>High Carbon Stock (HCS)</t>
  </si>
  <si>
    <t>HCV areas are biological, ecological, social or cultural values which are considered outstandingly significant or critically important, at the national, regional or global level:</t>
  </si>
  <si>
    <t>Hygiene</t>
  </si>
  <si>
    <t>Personal hygiene</t>
  </si>
  <si>
    <t>Iconic species</t>
  </si>
  <si>
    <t>Industry guidelines</t>
  </si>
  <si>
    <t>Industry standards</t>
  </si>
  <si>
    <t>Rules or procedures followed by most members of an industry. They make lack legal status, but may represent a potential trade barrier if not applied.</t>
  </si>
  <si>
    <t>Integrated Pest Management (IPM)</t>
  </si>
  <si>
    <t>Integrated Waste Management (WPM)</t>
  </si>
  <si>
    <t>Combines the principles of waste reduction and waste management. It involves the adoption of 1) waste prevention, 2) waste reduction, 3) waste recycling, including composting in the case of farming systems, 4) other recovery, i.e. animal feed, anaerobic digestion, and – as a last resort, 5) disposal.</t>
  </si>
  <si>
    <t>Intensive farming</t>
  </si>
  <si>
    <t>International Labour Organization (ILO)</t>
  </si>
  <si>
    <t>International conventions</t>
  </si>
  <si>
    <t>International conventions are treaties or agreements between countries. This applies to many working conditions.</t>
  </si>
  <si>
    <t>Invasive species</t>
  </si>
  <si>
    <t>Alien species</t>
  </si>
  <si>
    <t>Irrigation</t>
  </si>
  <si>
    <t>Flood irrigation</t>
  </si>
  <si>
    <t>A form of surface irrigation that involves saturating the plot of land.</t>
  </si>
  <si>
    <t>Micro irrigation</t>
  </si>
  <si>
    <t>Sub-surface irrigation</t>
  </si>
  <si>
    <t>A form of micro irrigation where irrigation is delivered via buried plastic tubes containing embedded emitters located at regular spacings.</t>
  </si>
  <si>
    <t>Surface irrigation</t>
  </si>
  <si>
    <t xml:space="preserve">Overhead irrigation </t>
  </si>
  <si>
    <t xml:space="preserve">Labour </t>
  </si>
  <si>
    <t xml:space="preserve">The body of individuals engaged in production activities. This may involve both paid and unpaid work. </t>
  </si>
  <si>
    <t>Forced (bonded)</t>
  </si>
  <si>
    <t>Legal reserve</t>
  </si>
  <si>
    <t>A legal designation of land managed by a recognised indigenous tribe or first nations people.</t>
  </si>
  <si>
    <t>Nature reserve,         Natural reserve</t>
  </si>
  <si>
    <t>A legal designation of land for the preservation of natural capital or resources.</t>
  </si>
  <si>
    <t>Leguminous</t>
  </si>
  <si>
    <t>Nitrogen fixing</t>
  </si>
  <si>
    <t>Licensed source</t>
  </si>
  <si>
    <t>Registered source</t>
  </si>
  <si>
    <t>Life Cycle Assessment (LCA)</t>
  </si>
  <si>
    <t>Life Cycle Analysis (LCA)</t>
  </si>
  <si>
    <t>A method to calculate the environmental impact of a product and its services over its entire life-cycle.</t>
  </si>
  <si>
    <t>Mangrove</t>
  </si>
  <si>
    <t>Material Safety Data Sheet (MSDS)</t>
  </si>
  <si>
    <t>Maternity leave</t>
  </si>
  <si>
    <t>Parental leave, paternity leave</t>
  </si>
  <si>
    <t>Medical screening</t>
  </si>
  <si>
    <t>Mixed cropping system</t>
  </si>
  <si>
    <t>Minor</t>
  </si>
  <si>
    <t>Moisture</t>
  </si>
  <si>
    <t>Mulch</t>
  </si>
  <si>
    <t>Natural Buffer Zone (NBZ)</t>
  </si>
  <si>
    <t>Buffer strips</t>
  </si>
  <si>
    <t>Nitrogen (N)</t>
  </si>
  <si>
    <t>Nitrogen Use Efficiency (NUE)</t>
  </si>
  <si>
    <t>Nutrients</t>
  </si>
  <si>
    <t>Base ratio,                                Base Cation Saturation Ratio (BCSR)</t>
  </si>
  <si>
    <t>Macronutrients</t>
  </si>
  <si>
    <t>Micronutrients</t>
  </si>
  <si>
    <t>This includes Boron (B), Calcium (Ca), Chlorine (Cl), Copper (Cu), Iron (Fe), Magnesium (Mg), Manganese (Mn), Molybdenum (Mo), and Zinc (Zn).</t>
  </si>
  <si>
    <t>Nursery</t>
  </si>
  <si>
    <t>Primary hardening</t>
  </si>
  <si>
    <t>The initial phase of growth, associated with greater protection due to the vulnerability and susceptibility of young plants.</t>
  </si>
  <si>
    <t>Secondary hardening</t>
  </si>
  <si>
    <t>The final phase of growth before transfer to open field. This may or may not be a separate location to primary hardening, but is usually associated with greater exposure to the elements in preparation for transfer to the open field.</t>
  </si>
  <si>
    <t>Organic matter</t>
  </si>
  <si>
    <t xml:space="preserve">Overtime </t>
  </si>
  <si>
    <t>Paid leave</t>
  </si>
  <si>
    <t>Paid vacation</t>
  </si>
  <si>
    <t>Peat</t>
  </si>
  <si>
    <t>Peatland</t>
  </si>
  <si>
    <t>Personal Protective Equipment (PPE)</t>
  </si>
  <si>
    <t>Protective clothing</t>
  </si>
  <si>
    <t>Pesticides</t>
  </si>
  <si>
    <t>Drift, spray drift</t>
  </si>
  <si>
    <t>Pesticides applied to unintentional areas, typically carried by prevailing wind.</t>
  </si>
  <si>
    <t>PPPs from natural origin. They may or may not be approved for organic farming.</t>
  </si>
  <si>
    <t>Synthetic</t>
  </si>
  <si>
    <t>Man-made (synthetic) PPPs.</t>
  </si>
  <si>
    <t>Planting density</t>
  </si>
  <si>
    <t xml:space="preserve">The concentration of seeds or plants per unit area. </t>
  </si>
  <si>
    <t>Intensification</t>
  </si>
  <si>
    <t>Postharvest</t>
  </si>
  <si>
    <t>Postharvest losses</t>
  </si>
  <si>
    <t xml:space="preserve">Qualitative or quantitative loss or shrinkage in value or weight between harvest and marketing. Main focus may be on-farm losses and losses associated with distribution to the first handling site. </t>
  </si>
  <si>
    <t>Postharvest management</t>
  </si>
  <si>
    <t>Potable water</t>
  </si>
  <si>
    <t>Drinkable water</t>
  </si>
  <si>
    <t>Precipitation</t>
  </si>
  <si>
    <t>Rain, rainwater</t>
  </si>
  <si>
    <t>Pre-Harvest Interval (PHI)</t>
  </si>
  <si>
    <t>Preventative maintenance</t>
  </si>
  <si>
    <t>Product</t>
  </si>
  <si>
    <t>Any part of the product that remains or is generated as a subsequence of a process required to prepare the principal product. Examples include husks of cereal grains. It also applies to by-products from secondary production, i.e. milling of grains, processing of fruit juices. Secondary processing is out of scope unless it takes place on the farm.</t>
  </si>
  <si>
    <t>Propagation material</t>
  </si>
  <si>
    <t>Graft, seed, spore, vegetative</t>
  </si>
  <si>
    <t>Qualified advisor</t>
  </si>
  <si>
    <t>Consultant</t>
  </si>
  <si>
    <t>A trained and/or experienced individual either certified by an official body or recognised by the industry to provide advice in their area of competency.</t>
  </si>
  <si>
    <t>Rain</t>
  </si>
  <si>
    <t>Rainwater</t>
  </si>
  <si>
    <t>Rainfed</t>
  </si>
  <si>
    <t xml:space="preserve">The collection and storage of rainwater (typically from structures) or run-off water before it leaves the land. </t>
  </si>
  <si>
    <t>Rare species</t>
  </si>
  <si>
    <t>Rate of application</t>
  </si>
  <si>
    <t>Recruitment agency</t>
  </si>
  <si>
    <t>Recruitment fee</t>
  </si>
  <si>
    <t xml:space="preserve">A fee or commission to cover the recruitment process. </t>
  </si>
  <si>
    <t>Restricted Entry Interval (REI)</t>
  </si>
  <si>
    <t>Re-entry time</t>
  </si>
  <si>
    <t>Refrigerants</t>
  </si>
  <si>
    <t>Relevant legislation</t>
  </si>
  <si>
    <t>Local, national and/or international legislation that applies to a respective activity or area.</t>
  </si>
  <si>
    <t>Resilience</t>
  </si>
  <si>
    <t>Ability to withstand and recover from biophysical or socio-political shocks.</t>
  </si>
  <si>
    <t>Rootstock</t>
  </si>
  <si>
    <t>Root zone</t>
  </si>
  <si>
    <t>Run-off</t>
  </si>
  <si>
    <t>Surface run-off</t>
  </si>
  <si>
    <t>Salinity</t>
  </si>
  <si>
    <t>Sanitation</t>
  </si>
  <si>
    <t>Water, Sanitation &amp; Hygiene (WASH)</t>
  </si>
  <si>
    <t>Seed</t>
  </si>
  <si>
    <t>Seed rate</t>
  </si>
  <si>
    <t>Sewage</t>
  </si>
  <si>
    <t>Sick leave</t>
  </si>
  <si>
    <t>Sludge</t>
  </si>
  <si>
    <t>A form of slurry obtained from pit latrines and aseptic tanks.</t>
  </si>
  <si>
    <t>Slurry</t>
  </si>
  <si>
    <t>Manure</t>
  </si>
  <si>
    <t>A slurry made up of farmyard or poultry manure, mixed with water.</t>
  </si>
  <si>
    <t>Soil</t>
  </si>
  <si>
    <t>Ground, earth</t>
  </si>
  <si>
    <t>Soil amendments</t>
  </si>
  <si>
    <t>Soil compaction</t>
  </si>
  <si>
    <t>Soil health</t>
  </si>
  <si>
    <t>Soil Organic Carbon (SOC)</t>
  </si>
  <si>
    <t>Soil Organic Matter (SOM)</t>
  </si>
  <si>
    <t>Soil moisture</t>
  </si>
  <si>
    <t>Soil profile, soil horizon</t>
  </si>
  <si>
    <t>The soil horizon is a layer parallel to the soil surface whose physical, chemical and biological characteristics differ from the layers above and beneath.</t>
  </si>
  <si>
    <t>Soil substrate (medium)</t>
  </si>
  <si>
    <t xml:space="preserve">The upper, outermost layer of soil with the highest concentration of organic matter and microorganisms and is where most of the Earth's biological soil activity occurs. </t>
  </si>
  <si>
    <t>Soil erosion</t>
  </si>
  <si>
    <t>Airborne erosion</t>
  </si>
  <si>
    <t>Waterborne erosion</t>
  </si>
  <si>
    <t>Species</t>
  </si>
  <si>
    <t>A group of organisms capable of interbreeding freely with each other but not with members of other species, typically resulting in offspring.</t>
  </si>
  <si>
    <t>A species introduced outside its natural past or present distribution, that might survive and subsequently reproduce.</t>
  </si>
  <si>
    <t>An introduced organism that negatively alters its new environment. Although their spread can have beneficial aspects, invasive species adversely affect the invaded habitats, causing environmental and economic damage.</t>
  </si>
  <si>
    <t>A rare species is a group of organisms that are very uncommon, scarce, or infrequently encountered. This designation is distinct from the term endangered or threatened.</t>
  </si>
  <si>
    <t>Threatened species</t>
  </si>
  <si>
    <t>Wild species</t>
  </si>
  <si>
    <t>Any species captive or living in the wild that has not been subject to breeding to alter it from its native state.</t>
  </si>
  <si>
    <t>Spray handler</t>
  </si>
  <si>
    <t>Spray operator</t>
  </si>
  <si>
    <t>Sustainable source</t>
  </si>
  <si>
    <t>A farm input procured from a sustainably-sourced supplier of goods or services. Typically certified to a recognised standard, i.e. Forestry Stewardship Council (FSC) for wood.</t>
  </si>
  <si>
    <t>Tillage</t>
  </si>
  <si>
    <t>Conservation</t>
  </si>
  <si>
    <t>Agricultural approaches aimed to minimise or avoid tilling. Biological principles, technological innovation and use of cover crops may reduce or eliminate the need for tilling.</t>
  </si>
  <si>
    <t>Title deed</t>
  </si>
  <si>
    <t>A document that states and proves someone's legal right to own a designated plot of land.</t>
  </si>
  <si>
    <t>Timing of application</t>
  </si>
  <si>
    <t>Time of application</t>
  </si>
  <si>
    <t>Application of farm inputs in relation to the cropping stage.</t>
  </si>
  <si>
    <t>Transgenic crops</t>
  </si>
  <si>
    <t>Trustworthy source</t>
  </si>
  <si>
    <t>Valorisation</t>
  </si>
  <si>
    <t>Monetisation</t>
  </si>
  <si>
    <t>To give or assign increasing value, typically economic, to goods or services.</t>
  </si>
  <si>
    <t>Varietal</t>
  </si>
  <si>
    <t>Of a specific variety.</t>
  </si>
  <si>
    <t>Viable</t>
  </si>
  <si>
    <t>Economically viable</t>
  </si>
  <si>
    <t>Capable of continual survival or success of a farming enterprise.</t>
  </si>
  <si>
    <t>Visitor</t>
  </si>
  <si>
    <t>Someone who visits a farm and who is not employed or contracted for any farming operations.</t>
  </si>
  <si>
    <t>Wage</t>
  </si>
  <si>
    <t>Salary</t>
  </si>
  <si>
    <t>Minimum wage</t>
  </si>
  <si>
    <t>Living income</t>
  </si>
  <si>
    <t>Living wage</t>
  </si>
  <si>
    <t>Wastewater</t>
  </si>
  <si>
    <t>Water</t>
  </si>
  <si>
    <t>Taking or removing water from a surface or groundwater body of water.</t>
  </si>
  <si>
    <t>Blackwater</t>
  </si>
  <si>
    <t>Bluewater</t>
  </si>
  <si>
    <t xml:space="preserve">This is freshwater sourced from surface or ​groundwater. ​ Examples include lakes, ​streams, reservoirs and boreholes. ​This is the most precious and precarious source of water most likely to be affected by climate change.  Measures need to be taken to minimise and optimise its use, especially where the rate of withdrawal from a watershed basin or catchment area is greater than replenishment.       </t>
  </si>
  <si>
    <t>Crop water requirements (CWR)</t>
  </si>
  <si>
    <t>Greenwater</t>
  </si>
  <si>
    <t>Greywater (wastewater)</t>
  </si>
  <si>
    <t>Licence, permit</t>
  </si>
  <si>
    <t>A licence or permit required to abstract (extract) water from bluewater sources.</t>
  </si>
  <si>
    <t>Water that is safe to drink or used for food preparation.</t>
  </si>
  <si>
    <t>Water quality</t>
  </si>
  <si>
    <t>Water quality is defined by the application. There is potable, industrial and irrigation quality for low and high risk crops. There are also quality standards for discharged water.</t>
  </si>
  <si>
    <t>Water Use Efficiency (WUE)</t>
  </si>
  <si>
    <t>Water body</t>
  </si>
  <si>
    <t>Body of water</t>
  </si>
  <si>
    <t xml:space="preserve">Watercourse </t>
  </si>
  <si>
    <t>Waterway</t>
  </si>
  <si>
    <t>A natural or artificial channel through which water flows. Examples includes brooks, streams, rivers and canals. Consideration shall also be given to ditches on farmland and seasonal watercourses.</t>
  </si>
  <si>
    <t>Watershed basin</t>
  </si>
  <si>
    <t>Catchment area</t>
  </si>
  <si>
    <t>A designated area of land where all of the water that falls on that land drains into a particular water body, such as a river or lake.</t>
  </si>
  <si>
    <t>Wetland</t>
  </si>
  <si>
    <t>Windbreak</t>
  </si>
  <si>
    <t>Work</t>
  </si>
  <si>
    <t>High risk of injury or illness. Often associated with dirty, difficult and dangerous operations.</t>
  </si>
  <si>
    <t>Overtime</t>
  </si>
  <si>
    <t>Overtime is time worked in addition to hours worked during normal periods of work, and which are generally paid at higher than normal rates.</t>
  </si>
  <si>
    <t>Worker</t>
  </si>
  <si>
    <t>Family worker</t>
  </si>
  <si>
    <t>The owner, tenant or immediate family members of the owner or tenant. This can include their children as long as their conditions of work do result in child labour, defined as work that deprives children of their childhood, interferes with their ability to attend regular school, and is mentally, physically, socially and morally harmful. They will also need to comply to the restrictions assigned to minors.</t>
  </si>
  <si>
    <t>Migrant worker</t>
  </si>
  <si>
    <t>A person who migrates from one country to another with a view to being employed otherwise than on his or her own account. This can also apply to workers moving from one state to another, especially in countries characterised by large geographical territories and also where recruitment legislation may differ.</t>
  </si>
  <si>
    <t>Minor worker</t>
  </si>
  <si>
    <t>The ILO Convention states a minimum age of 15 for minors.  However, for some nations whose economy and educational facilities are insufficiently developed, they may specify a minimum age of 14 years.  Other nations may have established a higher minimum age.   The national minimum working age is to be respected where it differs from the ILO Convention.</t>
  </si>
  <si>
    <t>Permanent worker</t>
  </si>
  <si>
    <t>An employee who has been hired for a position without a pre-determined time limit.  This can also apply to family members and voluntary workers.</t>
  </si>
  <si>
    <t>Seasonal worker</t>
  </si>
  <si>
    <t>A form of temporary employee, who is typically hired for a short-term at a specific time of year. This can also apply to family members and voluntary workers.</t>
  </si>
  <si>
    <t>Temporary worker</t>
  </si>
  <si>
    <t>An employee who has been hired for a position with a pre-determined time limit. This can also apply to family members and voluntary workers.</t>
  </si>
  <si>
    <t>Voluntary worker</t>
  </si>
  <si>
    <t>A person who serves or acts in a specified function of their own accord and without compulsion or promise of remuneration.  Contracts may or may not be required depending on the type and duration of work, and national legislation. This can also apply to family members.</t>
  </si>
  <si>
    <t>Workers’ association</t>
  </si>
  <si>
    <t>Employees’ association</t>
  </si>
  <si>
    <t>An organisation, other than a trade union, whose members comprise employees of a single employing organisation.</t>
  </si>
  <si>
    <t>Workers’ representative</t>
  </si>
  <si>
    <t xml:space="preserve">The presence of toxic chemicals or compounds (including those of biological origin) in the air, at levels that pose a health risk to workers and the community. In agriculture, this includes pesticides and soil particles, but also greenhouse gases. </t>
  </si>
  <si>
    <t>Plant protection products, fertilisers, thinning or crop setting agents.</t>
  </si>
  <si>
    <t xml:space="preserve">See nutrients. </t>
  </si>
  <si>
    <t>See species.</t>
  </si>
  <si>
    <t>The variety and variability of animals, plants and micro-organisms that are used directly or indirectly for food and agriculture, including crops, livestock, forestry and fisheries. It comprises the diversity of genetic resources and species used for food, fodder, fibre, fuel and pharmaceuticals. It also includes the diversity of non-harvested species that support production, and those in the wider environment that support agro-ecosystems and their diversity.</t>
  </si>
  <si>
    <t>See labour.</t>
  </si>
  <si>
    <t>See Natural Buffer Zone (BFZ).</t>
  </si>
  <si>
    <t xml:space="preserve">See product. </t>
  </si>
  <si>
    <t>Carbon dioxide (CO2)</t>
  </si>
  <si>
    <t>The total greenhouse gas emission produced, expressed as carbon dioxide equivalent per unit of production.</t>
  </si>
  <si>
    <t xml:space="preserve">The long-term removal, capture or sequestration of carbon from the atmosphere. In agriculture, this is mainly achieved by avoiding conversion of land of high carbon stock or high conservation value, increasing soil organic content, incorporating trees into production areas and other measures to improve biodiversity on the land. </t>
  </si>
  <si>
    <t>Goods that are intended to be consumed. In a farming operation, this refers to farm inputs like agrochemicals, fuel, fertilisers and irrigation.</t>
  </si>
  <si>
    <t>A plant grown or collected for subsistence or commercial value. It refers to its pre-harvest state. See product.</t>
  </si>
  <si>
    <t>Increasing the number of crop species consecutively grown on the same land.</t>
  </si>
  <si>
    <t>The practice of alternating the species or families of annual or biannual crops grown on a specific field in a sequence so as to break weed, pest and disease cycles and to maintain or improve soil fertility and organic matter content.</t>
  </si>
  <si>
    <t xml:space="preserve">See fallow. </t>
  </si>
  <si>
    <t xml:space="preserve">See planting density. </t>
  </si>
  <si>
    <t>See soil erosion.</t>
  </si>
  <si>
    <t>Extensive farming relies or minimal amounts of labour and farm inputs in relation to area of land being farmed. The crop yield is primarily determined by the natural fertility of the soil, the terrain, the climate and the availability of water. It is less influenced by the farm inputs.</t>
  </si>
  <si>
    <t>The loss of water from the soil both by evaporation and by transpiration from the crops being grown.</t>
  </si>
  <si>
    <t>A farming technique in which arable land is left without sowing for one or more vegetative cycles. The goal of fallowing is to allow the land to recover and store organic matter while retaining moisture and disrupting the lifecycles of pathogens by temporarily removing their hosts.</t>
  </si>
  <si>
    <t xml:space="preserve">See producer. </t>
  </si>
  <si>
    <t>A reference to the animal species found in a given area.</t>
  </si>
  <si>
    <t>A material applied to the soil or crop to introduce one or more essential nutrient for plant growth.</t>
  </si>
  <si>
    <t>The application of fertiliser via the irrigation system. This is typically applied with water soluble fertilisers.</t>
  </si>
  <si>
    <t>Cover crops left to wither on a field so that they serve as either as a mulch or incorporated into the soil to improve the soil organic matter content. The plants used for green manure are primarily for this purpose.</t>
  </si>
  <si>
    <t>A fertiliser of natural plant or animal-derived origin. Examples include farmyard manure (FYM), poultry manure, humic acid, fulvic acid, compost, compost tea, vermicompost, crop residue, by-products, peat and slurry.</t>
  </si>
  <si>
    <t>A reference to the plant species found on in a given area.</t>
  </si>
  <si>
    <t>An area of land dominated by trees. See High Carbon Stock and High Conservation Value.</t>
  </si>
  <si>
    <t>Agroforestry is a land use management system in which trees or shrubs are grown around or among crops or pastureland.</t>
  </si>
  <si>
    <t>Gases known to contributing to the greenhouse effect (global warming). See carbon dioxide, nitrous oxide, methane and refrigerants.</t>
  </si>
  <si>
    <t>See cover crop.</t>
  </si>
  <si>
    <t xml:space="preserve">It is a place or type of site where a species population naturally occurs. </t>
  </si>
  <si>
    <t>Impact of farming operations that make habitats less suitable or less available to certain species.</t>
  </si>
  <si>
    <t>The natural environment in which a species or group of species lives.</t>
  </si>
  <si>
    <t>The process of restoring native flora and fauna to degraded habitats.</t>
  </si>
  <si>
    <t xml:space="preserve">See nursery. </t>
  </si>
  <si>
    <t xml:space="preserve">See work. </t>
  </si>
  <si>
    <t>HCS are areas of land with high carbon value. These include  High Density Forest,  Medium Density Forest , Low Density Forest and Young Regenerating Forest, but also includes wetlands, mangroves, grasslands and peatlands.</t>
  </si>
  <si>
    <t>HCV1: Concentrations of biological diversity including endemic species, and rare, threatened or endangered species, that are significant at global, regional or national levels;</t>
  </si>
  <si>
    <t>HCV2: Intact forest landscapes and large landscape-level ecosystems and ecosystem mosaics that are significant at global, regional or national levels, and that contain viable populations of the great majority of the naturally occurring species in natural patterns of distribution and abundance;</t>
  </si>
  <si>
    <t>HCV3: Rare, threatened, or endangered ecosystems, habitats or refugia;</t>
  </si>
  <si>
    <t>HCV4: Basic ecosystem services in critical situations, including protection of water catchments and control of erosion of vulnerable soils and slopes;</t>
  </si>
  <si>
    <t>HCV5: Sites and resources fundamental for satisfying the basic necessities of local communities or indigenous peoples (for livelihoods, health, nutrition, water, etc.), identified through engagement with these communities or indigenous peoples; or</t>
  </si>
  <si>
    <t>HCV6: Sites, resources, habitats and landscapes of global or national cultural, archaeological or historical significance, and/or of critical cultural, ecological, economic or religious/sacred importance for the traditional cultures of local communities or indigenous peoples, identified through engagement with local communities and indigenous peoples.</t>
  </si>
  <si>
    <t>An ecosystem approach to crop production and protection that combines different management strategies and practices to grow healthy crops and minimise the use of pesticides. Priority is given to physical, cultural and biological control measures. Chemical measures are adopted as a last resort.</t>
  </si>
  <si>
    <t>Determined by two general processes: (1) reduced diversity of crops under production, and (2) accompanied with changes in management practices and intensity of production, including higher chemical loading, mechanisation and irrigation demands.</t>
  </si>
  <si>
    <t>The ILO is a United Nations agency whose mandate is to advance social and economic justice through setting international labour standards.</t>
  </si>
  <si>
    <t xml:space="preserve">See species. </t>
  </si>
  <si>
    <t>The artificial application of water on land to aid crop production.</t>
  </si>
  <si>
    <t xml:space="preserve">A measured form of irrigation characterised by 1) water applied at low discharge rates, 2) continuous water flow over long periods, 3) low pressure, and 4) application of water within the crop root zone only. Examples include drip, trickle and sub-surface. </t>
  </si>
  <si>
    <t>Water is applied and distributed over the soil surface by the help of gravity. Examples include basin, furrow and flood irrigation.</t>
  </si>
  <si>
    <t>Not to be confused with surface irrigation, overhead irrigation is typically some form of sprinkler system. Pressure can be medium to high, but typically requires application of water outside of the crop root zone.</t>
  </si>
  <si>
    <t>Work that is performed involuntarily and under the menace of any penalty. It refers to situations in which persons are coerced to work through the use of violence or intimidation, or by more subtle means such as manipulated debt, retention of identity papers or threats of denunciation to immigration authorities.</t>
  </si>
  <si>
    <t>Crops like alfalfa, beans, peas, pulses, lupins and groundnut, characterised by the presence of symbiotic bacteria called rhizobia within nodules in their root systems. These crops are capable of producing nitrogen compounds that help the plant to grow and compete with other plants. When the plant dies, the fixed nitrogen is released, making it available to other plants and this helps to fertilise the soil.</t>
  </si>
  <si>
    <t>An authorised or registered individual or organisation licensed to trade certain products, particularly plant protection products.</t>
  </si>
  <si>
    <t>Tropical or subtropical vegetation that grows in coastal saline or brackish water. It is prized for its high biodiversity and protection offered to riverine communities from climate change.</t>
  </si>
  <si>
    <t>A document that lists information relating to occupational safety and health for the use of various substances and products. It is typically provided by the manufacturer of various substances and products, particularly hazardous substances.</t>
  </si>
  <si>
    <t>The right or women or their partners to take paid or unpaid leave to prepare for labour or provide support for their new-born child shortly after birth.</t>
  </si>
  <si>
    <t>A strategy used to look for as-yet-unrecognised conditions or risk markers. This testing can be applied to the general workforce or confined to workers performing high risk activities.</t>
  </si>
  <si>
    <t>Methane (CH4)</t>
  </si>
  <si>
    <t>The process of growing two or more crops on the same piece of land at the same time, and by some definitions, in close proximity to or alternative rows with other crops. Examples include alley cropping, agroforestry, intercropping and row cropping.</t>
  </si>
  <si>
    <t xml:space="preserve">See soil moisture. </t>
  </si>
  <si>
    <t>A layer of material applied to the surface of the soil. This can be an organic mulch, typically constituting of organic matter such as manure or compost, or plastic sheeting.</t>
  </si>
  <si>
    <t>Nitrogen is the most important nutrient for crop production.</t>
  </si>
  <si>
    <t>Nitrate (NO3)</t>
  </si>
  <si>
    <t>A form of fertiliser, but can also be the breakdown of other nitrogen fertilisers. Nitrates can easily enter groundwater directly or indirectly via runoff into watercourses. It is a major pollutant of water.</t>
  </si>
  <si>
    <t>Nitrous oxide (N20)</t>
  </si>
  <si>
    <t>These are essential elements required by the crop to survive, grow and reach full potential.</t>
  </si>
  <si>
    <t>Traditional soil management aims to keep nutrients within a desired range for specific crops. BCSR calls on key nutrients to also be in a certain ratio as part of a wider soil health programme. Main focus is on calcium, magnesium, potassium and sodium but can be applied to others.</t>
  </si>
  <si>
    <t>This includes Nitrogen (N), Phosphorus (P), Potassium (K) and Sulfur (S).</t>
  </si>
  <si>
    <t>A designated place where plants are propagated and grown to a desired age. This may be for initial hardening before transfer to an open field or may involve a closed production system up to the point of harvest, i.e. greenhouse production.</t>
  </si>
  <si>
    <t xml:space="preserve">See soil. </t>
  </si>
  <si>
    <t>The annual period during which workers take time away from their work while continuing to receive an income and to be entitled to social protection.</t>
  </si>
  <si>
    <t>See hygiene.</t>
  </si>
  <si>
    <t>A general term to refer to any substance, or mixture of substances of chemical or biological ingredients intended for repelling, destroying or controlling any pest, or regulating plant growth. See plant protection products.</t>
  </si>
  <si>
    <t>Increasing productivity by expanding area under production. Requires new land area to be brought into production. Not to be confused with extensive farming.</t>
  </si>
  <si>
    <t>Increasing productivity by planting more seeds or plants per unit area. Needs to be accompanied with more farm inputs. See intensive farming.</t>
  </si>
  <si>
    <t>The handling stage of the product immediately following harvest, including transfer to a designate site for any of the following: cooling, cleaning, sorting and packing.</t>
  </si>
  <si>
    <t>The handling, storing and transporting of products after harvest, designed to minimise postharvest losses.</t>
  </si>
  <si>
    <t>See water.</t>
  </si>
  <si>
    <t>Water that falls from clouds primarily in the form or rain, but also includes hail, sleet or snow.</t>
  </si>
  <si>
    <t>A harvested crop.</t>
  </si>
  <si>
    <t xml:space="preserve">See precipitation. </t>
  </si>
  <si>
    <t>A crop that relies solely on precipitation to meet its crop water requirements. See water.</t>
  </si>
  <si>
    <t>The amount of water, fertiliser, plant protection product or other farm input applied on a unit of area. It may be expressed by weight or volume per unit area.</t>
  </si>
  <si>
    <t>A contractor recruiting and providing agricultural labour for farm operations. Where applicable, recruitment agencies should be licensed by an authorised body.</t>
  </si>
  <si>
    <t>The minimum time, often quoted in hours or days, between a chemical spray application within a plot and the re-entry time permitted for workers, contractors or visitors to the respective plot. Typically, the more toxic the PPP, the longer the REI.</t>
  </si>
  <si>
    <t xml:space="preserve">The area of soil and pores surrounding the root structure. </t>
  </si>
  <si>
    <t>This is the depth within the soil profile that the crop root can effectively extract water and nutrients for growth.</t>
  </si>
  <si>
    <t>See electroconductivity.</t>
  </si>
  <si>
    <t>Covers potable water, toilet and handwashing facilities.</t>
  </si>
  <si>
    <t>See propagation material.</t>
  </si>
  <si>
    <t>See planting density.</t>
  </si>
  <si>
    <t>See blackwater.</t>
  </si>
  <si>
    <t>Right of leave from work due to sickness and cash benefits that replace the wage during the time of leave due to sickness.</t>
  </si>
  <si>
    <t>Sludge is a semi-solid slurry that can be produced from a water treatment, wastewater treatment or on-site sanitation systems. For example, it can be produced as a settled suspension obtained from conventional drinking water treatment</t>
  </si>
  <si>
    <t>A watery mixture of particles suspended in water. See sludge.</t>
  </si>
  <si>
    <t>SOC is used to estimate organic matter levels. Organic matter is about 60% carbon.</t>
  </si>
  <si>
    <t xml:space="preserve">The SOM refers to organic material that is living, or once living, and applies to organic matter present in or added to the soil in the form of mulch or compost. See fertiliser.  </t>
  </si>
  <si>
    <t>The medium in which a crop can grow. It typically refers to nursery production, where imported substrates such as peat, coconut coir, rockwool and other materials are used.</t>
  </si>
  <si>
    <t>The displacement of topsoil, resulting in a loss of fertility.</t>
  </si>
  <si>
    <t>Topsoil displaced by wind. Accelerated with poor ground cover, overworked soil and lack of windbreaks.</t>
  </si>
  <si>
    <t>Topsoil displaced by water.  Accelerated with poor surface drainage, poor ground cover and steep slope (gradient) of land.</t>
  </si>
  <si>
    <t>Flora or fauna which are important to cultural identity as shown by their involvement in traditional activities such as local ethnic or religious practices and/or which are locally or more broadly recognised for their existence/aesthetic values.</t>
  </si>
  <si>
    <t>A worker who handles, mixes or applies any product, including hazardous substances.</t>
  </si>
  <si>
    <t>A worker who manually or mechanically applies any product, including hazardous substances.</t>
  </si>
  <si>
    <t>Preparation of soil by mechanical agitation, such as digging, lifting and overturning. This can involve the use of manual tools or animal or mechanically-drawn implements.</t>
  </si>
  <si>
    <t>Application of farm inputs, particularly plant protection products, in relation to the harvest time.</t>
  </si>
  <si>
    <t>See Genetically Modified Organism (GMO).</t>
  </si>
  <si>
    <t>A certified or reputable supplier of goods or services. Where applicable, this may involve a licensed source.</t>
  </si>
  <si>
    <t xml:space="preserve">A financial payment for labour or services usually according to contract. Based on an either a unit of time or rate of production. The frequency of pay by an employer can range from daily to monthly. </t>
  </si>
  <si>
    <t>The lowest remuneration that employers can legally pay their employees. In the absence of legal requirements, there may be the presence of industry guidelines.</t>
  </si>
  <si>
    <t>The remuneration received for a standard workweek by a worker in a particular place sufficient to afford a decent standard of living for the worker and her or his family. Elements of a decent standard of living include food, water, housing, education, health care, transportation, clothing, and other essential needs including provision for unexpected events.</t>
  </si>
  <si>
    <t>Water used for all farming operations, including irrigation, processing, food operation and other miscellaneous operations.</t>
  </si>
  <si>
    <t>This is ​sewage wastewater ​flushed from sanitation facilities.  Since it was in ​contact with ​faecal matter ​containing ​potential harmful ​bacteria and ​disease-​causing ​pathogens, it cannot be ​reused without ​risking ​contamination.  ​It may require treatment before being discharged from the farm. See greywater.</t>
  </si>
  <si>
    <t>CWR is the depth of water needed to meet the water consumed through evapotranspiration by a disease-free crop, growing under non-restricting soil conditions, and achieving full production potential under the given growing environment.</t>
  </si>
  <si>
    <t>This is freshwater utilised by crops from precipitation.  Optimising crop water needs from greenwater is to be encouraged to reduce reliance on bluewater sources.</t>
  </si>
  <si>
    <t>Do you or your service provider use any form of fertilisers?                                                                                                                                                                                              If no, pre-fill N/A all NUTRIENT MANAGEMENT questions and go to section CROP PROTECTION: FSA38.</t>
  </si>
  <si>
    <t xml:space="preserve">Do you rely on irrigation in any capacity to meet your crop water needs?                                                                                                                                If no, pre-fill N/A all BLUE WATER questions and go to sub-section GREY WATER: FSA60. </t>
  </si>
  <si>
    <t>Do you directly or indirectly employ or rely upon any permanent, temporary or seasonal minors, including family members?                                                                                                                                                                        If no, pre-fill N/A all CHILD LABOUR questions and go to sub-section OCCUPATIONAL HEALTH &amp; SAFETY(OHS): FSA98.</t>
  </si>
  <si>
    <t>CODE</t>
  </si>
  <si>
    <t>Deeds or other official document showing rights to operate in countries/regions where land is not typically held through customary or informal tenure are appropriate evidence. If clear maps and well-defined boundaries are not available, neighbours and local officials should recognise the right to farm the land. Any dispute should be dealt with in a culturally appropriate, equitable and timely manner.
Visibly demarcate your land to avoid encroaching by others.</t>
  </si>
  <si>
    <t>INSTRUCTION</t>
  </si>
  <si>
    <t>a</t>
  </si>
  <si>
    <t>b</t>
  </si>
  <si>
    <t>—</t>
  </si>
  <si>
    <t xml:space="preserve">FSA7
</t>
  </si>
  <si>
    <t>Be able to demonstrate land use title, or in its absence, official confirmation from either the local authority or customary leader that the land is being legitimately managed by the farmer. Show that the farm:
1. Has a formal land title or contracts (maps, contracts, etc.).
2. OR can explain rights to occupy, use, access, control, and transfer land that are derived from and sustained by the customary norms and practices specific to a community, family, tribe, clan, or other social collective.
3. Avoids impact on critical cultural heritage.</t>
  </si>
  <si>
    <t>Guidance &amp; Further Information</t>
  </si>
  <si>
    <t>Spalte1</t>
  </si>
  <si>
    <t>Spalte2</t>
  </si>
  <si>
    <t>Alternative Term
or Expanded Term</t>
  </si>
  <si>
    <t>The food safety and quality of your products?</t>
  </si>
  <si>
    <t>The traceability of your products?</t>
  </si>
  <si>
    <t>The suitability of your land for its current and planned activities?</t>
  </si>
  <si>
    <t>The impact these activities may have on the environment and wider community?</t>
  </si>
  <si>
    <t>The production records will allow products to be traced from the field of production to the immediate customer.
Typical safety and quality hazards are:
- Biological, including infection and cross-contamination
- Chemical
- Physical, including foreign matter
- Cross contamination with allergens
Once crop safety and quality hazards have been identified, you can put in place a Hazard Analysis and Critical Control Points (HACCP) management system by mapping out the crop production process up to farm gate. The management system then defines limits for the hazard as well as monitoring processes and remedial actions to reduce the risk of the hazard to acceptable on farm levels.</t>
  </si>
  <si>
    <t>The farm understands and implements quality requirements and has a risk assessment covering all registered crops to ensure MRL are not exceeded.
Have records to show at least one of the following:
-	key members of staff have attended appropriate training courses, 
-	key members of staff are able to demonstrate a good level of awareness of typical safety and quality risks, or
-	have appointed a qualified advisor.</t>
  </si>
  <si>
    <t>Various forms of biomass, such as wood shaving and other dry material like grain husk or bran, can be compressed into briquettes of roughly the size and shape of conventional firewood logs. Although similar to logs, they are typically dryer and more dense.
Briquettes may also come in the form of peat or charcoal, but these are considered unsustainable (non-renewable) forms.</t>
  </si>
  <si>
    <t>An important greenhouse gas, CO2 represents 1% of the earth’s atmosphere. CO2 is converted by plants into food via photosynthesis.
CO2 is the reference gas used for determining Global Warming Potential (GWP), i.e. one unit of CO2 = the equivalent of one unit of CO2 (expressed at CO2-eq) over a 100 year period.
CO2 is produced at the farm level mainly through the consumption of fossil fuels used in mechanisation, crop protection and irrigation.</t>
  </si>
  <si>
    <t>Defined by the International Labour Organisation (ILO) as: all negotiations which take place between an employer, a group of employers or one or more employers' organisations, on the one hand, and one or more workers' organisations, on the other, for: (a) determining working conditions and terms of employment; and/or (b) regulating relations between employers and workers, and/or (c) regulating relations between employers or their organisations and a workers' organisation or workers' organisations.</t>
  </si>
  <si>
    <t>An individual or organisation paid to provide specified goods or services.
A sub-contractor is a third party assigned by the contractor to undertake either part or the entire work on their behalf.</t>
  </si>
  <si>
    <t>Carbon sequestration</t>
  </si>
  <si>
    <t xml:space="preserve"> Carbon Dioxide Removal (CDR), carbon sink (capture)</t>
  </si>
  <si>
    <t>Crop, annual</t>
  </si>
  <si>
    <t>Crop, perennial</t>
  </si>
  <si>
    <t>Crop, biennal</t>
  </si>
  <si>
    <t>Crop, diversity</t>
  </si>
  <si>
    <t>Crop, residue</t>
  </si>
  <si>
    <t>Crop, rotation</t>
  </si>
  <si>
    <t>Crop, fallow</t>
  </si>
  <si>
    <t>Biodiversity, Agro-biodiversity</t>
  </si>
  <si>
    <t>Biodiversity, Biodiversity Action Plan</t>
  </si>
  <si>
    <t>Drainage, sub-surface</t>
  </si>
  <si>
    <t>A sub-surface drainage system typically comprises of narrow trenches dug to a depth below the soil root zone, fed by a series of underground channels or pipes. Sub-surface drainage is adopted where natural drainage does not occur quickly enough, i.e. crop is at risk of prolonged exposure to saturated conditions.</t>
  </si>
  <si>
    <t>Drainage, surface</t>
  </si>
  <si>
    <t>Energy efficiency</t>
  </si>
  <si>
    <t>Energy Use Efficiency (EUE)</t>
  </si>
  <si>
    <t>A ratio between the output of products and services and an input of energy consumed. The goal of energy efficiency is to reduce the amount of energy required to provide products and services.</t>
  </si>
  <si>
    <t>Energy, fuel</t>
  </si>
  <si>
    <t>Energy, renewable</t>
  </si>
  <si>
    <t>Fertiliser, fertigation</t>
  </si>
  <si>
    <t>Fertiliser, organic</t>
  </si>
  <si>
    <t>Fertiliser, green manure</t>
  </si>
  <si>
    <t>Fertiliser, synthetic</t>
  </si>
  <si>
    <t>Forest, agroforestry</t>
  </si>
  <si>
    <t>Forest, primary</t>
  </si>
  <si>
    <t>Forest, secondary</t>
  </si>
  <si>
    <t>Grassland, pasture</t>
  </si>
  <si>
    <t xml:space="preserve">Every worker should have the right to submit a grievance without suffering any prejudice whatsoever as a result. Any grievances submitted should be examined via an effective procedure which is open to all workers. All workers should have access to grievance mechanisms that allow them to voice concerns without fear of punishment or retribution. </t>
  </si>
  <si>
    <t>Habitat, corridors</t>
  </si>
  <si>
    <t>Habitat, degradation</t>
  </si>
  <si>
    <t>Habitat, natural</t>
  </si>
  <si>
    <t>Habitat, restoration</t>
  </si>
  <si>
    <t>High Conservation Value (HCV1)</t>
  </si>
  <si>
    <t>High Conservation Value (HCV2)</t>
  </si>
  <si>
    <t>High Conservation Value (HCV3)</t>
  </si>
  <si>
    <t>High Conservation Value (HCV4)</t>
  </si>
  <si>
    <t>High Conservation Value (HCV5)</t>
  </si>
  <si>
    <t>High Conservation Value (HCV6)</t>
  </si>
  <si>
    <t>HCV</t>
  </si>
  <si>
    <t xml:space="preserve">High Conservation Value </t>
  </si>
  <si>
    <t>Hygiene refers to conditions and practices that help to maintain health and prevent the spread of diseases. Personal hygiene refers to maintaining the body's cleanliness, particularly in context of food safety.</t>
  </si>
  <si>
    <t>Irrigation, flood</t>
  </si>
  <si>
    <t>Irrigation, micro</t>
  </si>
  <si>
    <t>Irrigation, sub-surface</t>
  </si>
  <si>
    <t>Irrigation, surface</t>
  </si>
  <si>
    <t>Irrigation, overhead</t>
  </si>
  <si>
    <t>Labour, forced</t>
  </si>
  <si>
    <t>Legal reserve, natural</t>
  </si>
  <si>
    <t>CO2 is the reference gas used for determining Global Warming Potential (GWP), i.e. one unit of CO2 = the equivalent of one unit of CO2 (expressed at CO2-eq) over a 100 year period. The GWP of CH4 is x25 CO2-eq. Methane production in crop farming is mainly associated with rice production. It is more commonly associated with ruminant livestock (cattle, sheep and goats).</t>
  </si>
  <si>
    <t>Areas stablished around sensitive or protected areas, such as natural habitats, streams, and wetlands, to lessen the impacts of human activity and land disturbance. Also a transition zone between areas managed for different objectives.</t>
  </si>
  <si>
    <t>Nitrogen nitrate (N)</t>
  </si>
  <si>
    <t>NUE is defined as the ratio of the crop nitrogen uptake to the total input of nitrogen fertiliser. It can also be defined more broadly as the ratio of crop nitrogen uptake, to available soil N which would include applied fertiliser N plus residual mineral N in the soil. In a biological context it is worth considering the mean residence time of the N in the plant, i.e. the period during which the absorbed N can be used for C-fixation; and the instantaneous rate of C-fixation per unit of N in the plant. Several models exist with the aim to optimise the use of N-based fertiliser. Insufficient levels may result in low yield. Excess levels may result in greater nitrate and nitrous oxide release to the environment.</t>
  </si>
  <si>
    <t>Nitrogen, Nitrous oxide (N20)</t>
  </si>
  <si>
    <t>CO2 is the reference gas used for determining Global Warming Potential (GWP), i.e. one unit of CO2 = the equivalent of one unit of CO2 (expressed at CO2-eq) over a 100 year period. The GWP of N20 is x298 CO2-eq. Nitrous oxide production is primarily a function of the use of synthetic fertiliser under intensive farming systems. Due to its significant GWP, it is a main focus area for carbon reduction in agricultural production.</t>
  </si>
  <si>
    <t>Nutrients, base ratio</t>
  </si>
  <si>
    <t>Nutrients, macro</t>
  </si>
  <si>
    <t>Nutrients, micro</t>
  </si>
  <si>
    <t>Nursery, Primary hardening</t>
  </si>
  <si>
    <t>Nursery, Secondary hardening</t>
  </si>
  <si>
    <t>Peatlands are terrestrial wetland ecosystems in which waterlogged conditions prevent plant material from fully decomposing. Consequently, the production of organic matter exceeds its decomposition, which results in a net accumulation of peat. In terms of soil structure, peat is classified as having greater than 50% soil organic content. Mires and peatlands are specific types of interrelated wetland with the unique potential to accumulate dead organic matter as peat, often to considerable thickness. Mires and peatlands are specific types of interrelated wetland with the unique potential to accumulate dead organic matter as peat, often to considerable thickness. Peatlands are highly valued for their ability to retain moisture and act as a major carbon sink. Due to this moisture retention capacity, peat is favoured in nursery production. However, any unsustainable extraction of peat can have an adverse impact on climate change.</t>
  </si>
  <si>
    <t>The wearing of protecting clothing, which may or may not include an overall, goggles, helmet, face mask, ear plugs, glove and boots, to protect the individual from injury or infection. A risk-assessed approach to hazards and activities is required to determine the appropriate selection and scope of PPE to be worn.</t>
  </si>
  <si>
    <t>Pesticides, drift</t>
  </si>
  <si>
    <t>PPPs are specific pesticides that protect crops or are desirable or useful plants. They contain at least one active substance and have one of the following functions:
·        Protect plants or plant products against pests/diseases, before or after harvest, i.e. insecticides, fungicides, rodenticides, acaricides, avicides and molluscicides
·        Influence the life processes of plants, i.e. plant growth regulators
·        Preserve plant products, i.e. disinfectants, postharvest fungicides
·        Destroy or prevent growth of undesired plants or parts of plants, i.e. herbicides</t>
  </si>
  <si>
    <t>Plant Protection Products, organic</t>
  </si>
  <si>
    <t>Plant Protection Products, synthetic</t>
  </si>
  <si>
    <t>Plant Protection Products</t>
  </si>
  <si>
    <t xml:space="preserve"> PPPs, Chemicals, Pesticides</t>
  </si>
  <si>
    <t>Planting density, extensification</t>
  </si>
  <si>
    <t>Planting density, intensification</t>
  </si>
  <si>
    <t>The minimum amount of time between the last application of a pesticide and when the crop can be harvested.
See PPP product label for PHI information.
Depending on the PHI, the earliest harvest may not necessarily be determined by the final spray application. For example:
1.      Product A applied on 01 April with PHI or 21 days.
2.      Product B applied on 04 April with PHI of 14 days.
3.      Product C applied on 21 April with PHI of 0 days.
The earliest harvest is the time of application + PHI. So, for A) 22 April, B) 18 April, and C) 21 April. 
Therefore, the earliest harvest opportunity is 22 April based on product A.</t>
  </si>
  <si>
    <t>The care and servicing by personnel for the purpose of maintaining equipment in satisfactory operating condition by providing for systematic inspection, detection, and correction of incipient failures either before they occur or before they develop into major defects. The work carried out on equipment in order to avoid its breakdown or malfunction. It is a regular and routine action taken on equipment in order to prevent its breakdown. Maintenance, including tests, measurements, adjustments, parts replacement, and cleaning, performed specifically to prevent faults from occurring.</t>
  </si>
  <si>
    <t>Product, by-product</t>
  </si>
  <si>
    <t>Any generative part of the plant, such as seeds, spore and vegetative (cuttings, roots, fruits, tubers, bulbs, rhizomes, meristem tissue and other parts of plants). They are used for the reproduction of the plant.</t>
  </si>
  <si>
    <t>Rain, rainfed</t>
  </si>
  <si>
    <t>Rainwater harvesting</t>
  </si>
  <si>
    <t>Run-off farming</t>
  </si>
  <si>
    <t>Chemicals used for cooling produce. There are many known refrigerants, all are associated with greenhouse gases. Refrigerants typically have x1,000s the GWP CO2-eq.</t>
  </si>
  <si>
    <t>A rootstock is part of a plant, often an underground part, from which new above-ground growth can be produced. It is not uncommon for perennials to have a rootstock different from the variety commercial grown. Rootstocks are selected based on soil and climate and their resistance to certain types of pest or disease.</t>
  </si>
  <si>
    <t>Root zone, depth</t>
  </si>
  <si>
    <t>The flow of water occurring on the ground surface when excess rainwater, stormwater, meltwater, or other sources, can no longer sufficiently infiltrate in the soil at a rate faster than water enters the land. Run-off may carry pesticides, fertilisers and topsoil.</t>
  </si>
  <si>
    <t>Sewage sludge</t>
  </si>
  <si>
    <t>Faecal sludge</t>
  </si>
  <si>
    <t>Slurry, manure</t>
  </si>
  <si>
    <t>Compromises of organic matter, mineral content and pores to accommodate air and water. It provides a habitat for soil organisms. Some of its primary functions include:
·        An anchor for a crop,
·        A means for plant growth.</t>
  </si>
  <si>
    <t>Minerals used to improve soil fertility. Examples include gypsum for improved aeration and lime and sulfur for pH optimisation. Certain essential nutrients my be applied to optimise the base ratio.
Amendments can apply to organic amendments, but for the sake of clarity, these are covered by biological soil health. See soil organic matter.</t>
  </si>
  <si>
    <t>Soil compaction is a common term related to soil density. As a soil becomes more compact, its pore space is reduced, allowing less room for water and air. This is indicated by a greater bulk density and reduces available water and air.
The risk of soil compaction is greater with heavy operations on high clay content and also high moisture content.</t>
  </si>
  <si>
    <t>Soil health is the capacity of soil to function as a living system, with ecosystem and land use boundaries, to sustain plant and animal productivity, maintain or enhance water and air quality, and promote plant and animal health. Healthy soils maintain a diverse community of soil organisms that help to control plant disease, insect and weed pests, form beneficial symbiotic associations with plant roots; recycle essential plant nutrients; improve soil structure with positive repercussions for soil water and nutrient holding capacity, and ultimately improve crop production. A healthy soil does not pollute its environment and does contribute to mitigating climate change by maintaining or increasing its carbon content. Soil health can be defined as a three-pillared management of the physical, chemical and biological soil aspects.</t>
  </si>
  <si>
    <t>The amount of water contained in the soil pores. Saturated soils are where the pores are 100% occupied by water, leaving no space for air in the crop root zone. Soil moisture content is expressed as a percentage of water mass over dry mass of the soil.</t>
  </si>
  <si>
    <t>Soil, topsoil</t>
  </si>
  <si>
    <t>Soil erosion, airborne</t>
  </si>
  <si>
    <t>Soil erosion, waterborne</t>
  </si>
  <si>
    <t>Species, alien</t>
  </si>
  <si>
    <t>Species, beneficial</t>
  </si>
  <si>
    <t>A series of species that provide ecosystem services  Some insects, for example, have beneficial roles for nature:
·        Plant reproduction (pollinators), 
·        Waste biodegradation (decomposers), and
·        Control of harmful pests (natural predators).
Other benefits include edible insect species in nutrition, insect valuable products (silk, honey) and biomimicry among others.</t>
  </si>
  <si>
    <t>Species, endangered</t>
  </si>
  <si>
    <t>Species, iconic</t>
  </si>
  <si>
    <t>Species, invasive</t>
  </si>
  <si>
    <t>Species, rare</t>
  </si>
  <si>
    <t>Species, threatened</t>
  </si>
  <si>
    <t>An organism that is threatened by extinction due to loss of habitat or loss of genetic variation. Species designated as endangered by national laws or classification systems or listed as endangered or critically endangered by the Appendices I, II, or III of the Convention on International Trade in Endangered Species of Wild Fauna and Flora.</t>
  </si>
  <si>
    <t>Any species which is vulnerable to endangerment in the near future. Species designated as threatened by national laws or classification systems or listed as endangered or critically endangered by the IUCN Red List of Threatened Species.</t>
  </si>
  <si>
    <t>Species, wild</t>
  </si>
  <si>
    <t>Tillage, conservation</t>
  </si>
  <si>
    <t>Wage, minimum</t>
  </si>
  <si>
    <t>Wage, living income</t>
  </si>
  <si>
    <t>The net annual income required for a household in a particular place to afford a decent standard of living for all members of that household. Elements of a decent standard of living include: food, water, housing, education, healthcare, transportation, clothing, and other essential needs including provisions for unexpected events.</t>
  </si>
  <si>
    <t>Wage, living wage</t>
  </si>
  <si>
    <t>Water extraction</t>
  </si>
  <si>
    <t>Water abstraction</t>
  </si>
  <si>
    <t>Water, black</t>
  </si>
  <si>
    <t>Water, green</t>
  </si>
  <si>
    <t>Water, blue</t>
  </si>
  <si>
    <t>Water, grey</t>
  </si>
  <si>
    <t>Water, CWR</t>
  </si>
  <si>
    <t>This is wastewater which has not been in ​contact with ​faecal matter.  Examples include water from domestic or industrial activities, or ​polluted water ​due to ​chemicals and ​fertilisers. ​It can be ​recycled and ​reused, not for ​drinking, but ​for irrigation. ​Since it was ​not in contact ​with human ​waste, it can ​be used for ​watering crops ​and other ​plants and is ​safely ​reabsorbed into ​the ground. Consideration should be given to the quality of wastewater being discharged from the farm. It may or may not require treatment to meet wastewater quality parameters before it can be discharged.</t>
  </si>
  <si>
    <t>Water permit</t>
  </si>
  <si>
    <t>Water, potable</t>
  </si>
  <si>
    <t>The theoretical amount of irrigation water used expressed as a percentage of the actual amount of irrigation water calculated. Other definitions exist.</t>
  </si>
  <si>
    <t>Any significant accumulation of water. The term most often refers to oceans, seas, glaciers and lakes, but it includes smaller pools of water such as ponds, wetlands, or more rarely, puddles. A body of water does not have to be still or contained; rivers, streams, canals, and other geographical features where water moves from one place to another are also considered bodies of water. It applies to both natural and artificial bodies, such as reservoirs and dams.</t>
  </si>
  <si>
    <t xml:space="preserve">A distinct ecosystem, where oxygen-free processes prevail, characterised by flooded water – whether natural or artificial, permanent or seasonal, static or flowing – that is fresh, brackish or salt by nature, including areas of marine water the depth of which at low tide does not exceed six meters. Wetlands includes areas of marsh, fen, mire, peatland, mangrove and flooded plains to name a few. </t>
  </si>
  <si>
    <t>A planting typically made up of one or more rows of trees or shrubs planted in such a manner as to provide shelter from the wind and to protect soil from airborne soil erosion and minimise the risk of pesticide spray drift. They are commonly planted in trees or hedgerows around the edges of fields on farms, perpendicular to the direction of the prevailing winds. Artificial windbreaks may also be used.</t>
  </si>
  <si>
    <t>Work, hazardous</t>
  </si>
  <si>
    <t>Work, overtime</t>
  </si>
  <si>
    <t>An employee of the organisation. This may involve both paid and unpaid work. In some context, the scope of questions may also apply to the employer.</t>
  </si>
  <si>
    <t>Worker, family</t>
  </si>
  <si>
    <t>Worker, migrant</t>
  </si>
  <si>
    <t>Worker, minor</t>
  </si>
  <si>
    <t>Worker, permanent</t>
  </si>
  <si>
    <t>Worker, seasonal</t>
  </si>
  <si>
    <t>Worker, temporary</t>
  </si>
  <si>
    <t>Worker, voluntary</t>
  </si>
  <si>
    <t>Elected representative, Trade Union representative</t>
  </si>
  <si>
    <t>Persons who are recognised under national law or practice, whether they are: 
·        Trade union representatives, representatives designated or elected by trade unions or by the members of such unions; or
·        Elected representatives, representatives who are freely elected by the workers of the respective organisation in accordance with provisions of national laws or regulations or of collective agreements and whose functions do not include activities which are recognised as the exclusive prerogative of trade unions in the country concerned.</t>
  </si>
  <si>
    <t>c</t>
  </si>
  <si>
    <t>d</t>
  </si>
  <si>
    <t>Addressed all the relevant risks and opportunities identified from the assessment?</t>
  </si>
  <si>
    <t>Secured the long-term viability of your business?</t>
  </si>
  <si>
    <t>Do you or your service provider ensure that your choice of seed or propagation material is
a) of high quality and 
b) sourced from trustworthy sources?</t>
  </si>
  <si>
    <t>Where applicable, do you or your service provider ensure that your choice of soil substrate is 
a) of high quality and
b) from sustainable sources?</t>
  </si>
  <si>
    <t>Maintain crop cover?</t>
  </si>
  <si>
    <t>Increase organic matter?</t>
  </si>
  <si>
    <t>Protect and promote soil biodiversity?</t>
  </si>
  <si>
    <t>Soil disturbance?</t>
  </si>
  <si>
    <t>Air and waterborne soil erosion?</t>
  </si>
  <si>
    <t>Soil compaction?</t>
  </si>
  <si>
    <t>Poor drainage?</t>
  </si>
  <si>
    <t>Do you handle, produce or process GMOs on your land?
If no, pre-fill N/A all GMO questions and go to sub-section PLANT MATERIAL SELECTION &amp; PROPAGATION: FSA22.</t>
  </si>
  <si>
    <t>(BAP)</t>
  </si>
  <si>
    <t>Renewable energy</t>
  </si>
  <si>
    <t xml:space="preserve">Evapotranspiration </t>
  </si>
  <si>
    <t>(ET)</t>
  </si>
  <si>
    <t>Labelling?</t>
  </si>
  <si>
    <t>Storage?</t>
  </si>
  <si>
    <t>Mixing and handling?</t>
  </si>
  <si>
    <t>Right source?</t>
  </si>
  <si>
    <t>Right rate?</t>
  </si>
  <si>
    <t>Right time?</t>
  </si>
  <si>
    <t>Right place?</t>
  </si>
  <si>
    <t>Relevant legislation, training or sound advice from a qualified source?</t>
  </si>
  <si>
    <t>Reducing weed, pest and disease resistance?</t>
  </si>
  <si>
    <t>Reducing chemical loading?</t>
  </si>
  <si>
    <t>Reducing adverse impact to people and the environment?</t>
  </si>
  <si>
    <t>The timing and concentration of application?</t>
  </si>
  <si>
    <t>The maximum authorised rates of application?</t>
  </si>
  <si>
    <t>Restricted entry intervals (REIs)?</t>
  </si>
  <si>
    <t>Appropriate pre-harvest intervals (PHIs)?</t>
  </si>
  <si>
    <t>The SAI Platform Red List of Plant Protection Products?</t>
  </si>
  <si>
    <t>The SAI Platform Amber List of Plant Protection Products?</t>
  </si>
  <si>
    <t>Go to FSA38</t>
  </si>
  <si>
    <t>Go to FSA48</t>
  </si>
  <si>
    <t>Go to FSA60</t>
  </si>
  <si>
    <t>Crop water needs?</t>
  </si>
  <si>
    <t>Water availability?</t>
  </si>
  <si>
    <t>Irrigation equipment calibration and maintenance?</t>
  </si>
  <si>
    <t>Duration and frequency of application?</t>
  </si>
  <si>
    <t>Native species?</t>
  </si>
  <si>
    <t>Beneficial species of flora and fauna?</t>
  </si>
  <si>
    <t>Rare, threatened and endangered species?</t>
  </si>
  <si>
    <t>Listed your energy sources and quantified your energy needs?</t>
  </si>
  <si>
    <t>Taken any measures to optimise energy use efficiency?</t>
  </si>
  <si>
    <t>Go to FSA96</t>
  </si>
  <si>
    <t>Go to FSA 99</t>
  </si>
  <si>
    <t>Do you directly or indirectly employ any permanent, temporary, seasonal or voluntary workers, including family members?                                                                                                                              If no, pre-fill N/A all OCCUPATIONAL HEALTH &amp; SAFETY (OHS) questions and go to sub-section GENERAL OCCUPATIONAL HEALTH &amp; SAFETY (OHS): FSA105.</t>
  </si>
  <si>
    <t>Go to FSA105</t>
  </si>
  <si>
    <t>Filters</t>
  </si>
  <si>
    <t>Occupational Health and Safety (OHS)</t>
  </si>
  <si>
    <t>-</t>
  </si>
  <si>
    <t>divider</t>
  </si>
  <si>
    <t xml:space="preserve"> / </t>
  </si>
  <si>
    <t>Not assessed</t>
  </si>
  <si>
    <t>All</t>
  </si>
  <si>
    <t xml:space="preserve">NUTRIENT MANAGEMENT
</t>
  </si>
  <si>
    <t>of%</t>
  </si>
  <si>
    <t>Gold</t>
  </si>
  <si>
    <t>Silver</t>
  </si>
  <si>
    <t>Bronze</t>
  </si>
  <si>
    <t>All questions apply</t>
  </si>
  <si>
    <t xml:space="preserve">FARM MANAGEMENT &amp; COMMUNITY
</t>
  </si>
  <si>
    <t xml:space="preserve">OCCUPATIONAL HEALTH &amp; SAFETY (OHS)
</t>
  </si>
  <si>
    <t xml:space="preserve">AIR QUALITY &amp; EMISSIONS
</t>
  </si>
  <si>
    <t xml:space="preserve">BIODIVERSITY
</t>
  </si>
  <si>
    <t xml:space="preserve">WATER MANAGEMENT
</t>
  </si>
  <si>
    <t xml:space="preserve">WASTE MANAGEMENT
</t>
  </si>
  <si>
    <t xml:space="preserve">CROP PROTECTION
</t>
  </si>
  <si>
    <t>Requirements</t>
  </si>
  <si>
    <t>Requirements (smallholders)</t>
  </si>
  <si>
    <t>Questionnaire</t>
  </si>
  <si>
    <t>all</t>
  </si>
  <si>
    <t>questions are not applicable</t>
  </si>
  <si>
    <t>One question is not applicable</t>
  </si>
  <si>
    <t>Name of farm</t>
  </si>
  <si>
    <t>Contact person</t>
  </si>
  <si>
    <t>Function contact person</t>
  </si>
  <si>
    <t>Street</t>
  </si>
  <si>
    <t>Zip Code</t>
  </si>
  <si>
    <t>City</t>
  </si>
  <si>
    <t>Country</t>
  </si>
  <si>
    <t>Crops produced</t>
  </si>
  <si>
    <t>How many permanent workers do you employ?</t>
  </si>
  <si>
    <t>How many temporary workers do you employ?</t>
  </si>
  <si>
    <t>Number of workers living on the farm</t>
  </si>
  <si>
    <t>Applicable Questions info</t>
  </si>
  <si>
    <t>Terms referred in formulars</t>
  </si>
  <si>
    <t>White</t>
  </si>
  <si>
    <t>Levels</t>
  </si>
  <si>
    <t>Answers</t>
  </si>
  <si>
    <t>Scoring</t>
  </si>
  <si>
    <t>Topics</t>
  </si>
  <si>
    <t>50% required for bronze level</t>
  </si>
  <si>
    <t>75% required for silver level</t>
  </si>
  <si>
    <t>100% required for gold level</t>
  </si>
  <si>
    <t>50% required for silver level</t>
  </si>
  <si>
    <t>75% required for gold level</t>
  </si>
  <si>
    <t>Condition</t>
  </si>
  <si>
    <t>&gt;1</t>
  </si>
  <si>
    <t>100% required for bronze level</t>
  </si>
  <si>
    <t>rest
(used in chart)</t>
  </si>
  <si>
    <t>score comment</t>
  </si>
  <si>
    <t>Level comment</t>
  </si>
  <si>
    <t>score</t>
  </si>
  <si>
    <t>&lt;</t>
  </si>
  <si>
    <t>&gt;</t>
  </si>
  <si>
    <t>&gt;=</t>
  </si>
  <si>
    <t xml:space="preserve">Filter  </t>
  </si>
  <si>
    <t>Climate Smart
&amp; RegAg</t>
  </si>
  <si>
    <t>target</t>
  </si>
  <si>
    <t>Function:</t>
  </si>
  <si>
    <t>Date of self-assessment (DD.MM.YYYY)</t>
  </si>
  <si>
    <t xml:space="preserve">SOIL MANAGEMENT
</t>
  </si>
  <si>
    <t xml:space="preserve">LABOUR CONDITIONS
</t>
  </si>
  <si>
    <t>Overall Score</t>
  </si>
  <si>
    <t>Not
Applicable</t>
  </si>
  <si>
    <t>Just a few intermediate questions needed to reach bronze level!</t>
  </si>
  <si>
    <t xml:space="preserve">… You are close to reaching bronze level! </t>
  </si>
  <si>
    <t>Just a few more advanced questions needed to reach silver level!</t>
  </si>
  <si>
    <t>…You’ve almost reached silver level!</t>
  </si>
  <si>
    <t>Just a few more advanced questions needed to reach gold level!</t>
  </si>
  <si>
    <t>…You’ve almost reached gold level!</t>
  </si>
  <si>
    <t>Congratulations! You have attained bronze level</t>
  </si>
  <si>
    <t>Congratulations! You have attained silver level</t>
  </si>
  <si>
    <t>Congratulations! You have attained gold level</t>
  </si>
  <si>
    <t>conditions:</t>
  </si>
  <si>
    <t>--&gt;</t>
  </si>
  <si>
    <t>is currently</t>
  </si>
  <si>
    <t>…information on how your answers will be audited.</t>
  </si>
  <si>
    <t>Some essential topics are still missing.  Add them now!</t>
  </si>
  <si>
    <t>Go to FSA22</t>
  </si>
  <si>
    <t>General Questions</t>
  </si>
  <si>
    <t>Open the “General Questions” tab and complete the basic questions about your farm.</t>
  </si>
  <si>
    <t>Open the “Self-Assessment Questionnaire” tab and answer the questions in column G</t>
  </si>
  <si>
    <t>Questions can only be answered by YES, NO or NOT APPLICABLE</t>
  </si>
  <si>
    <t>The ‘Guidance &amp; Further Information’ section provides insight into the requirements for answering this question with YES or NOT APPLICABLE, as well as suggestions for further reading</t>
  </si>
  <si>
    <t xml:space="preserve">The filters can help you to quickly find questions based on their status (essential, intermediate, advance), topic, or other identifiers. </t>
  </si>
  <si>
    <t>Go to the "Performance" tab to review your results. This tab also identifies opportunities for you to increase your performance to the next level.</t>
  </si>
  <si>
    <t>Thank you for your time and your commitment to sustainable farming and good luck completing the FSA Self-Assessment Questionnaire.</t>
  </si>
  <si>
    <t>Once you have completed the Self-Assessment Questionnaire, you can review your performance using the “Performance” tab. This tab also identifies opportunities for you to increase your performance to the next level.</t>
  </si>
  <si>
    <t>The Farm Sustainability Assessment (FSA) is used by farmers around the world to self-assess their social, environmental, and business performance against an agreed set of global best practice.
The FSA can help farmers identify the next step on their sustainability journey, and to demonstrate their sustainability performance in the marketplace.
Companies in the global agricultural value chain are increasingly relying on the FSA to promote and assure that sustainable farming practices are in place at farm level. The FSA allows companies to effectively communicate their sustainability aspirations along the supply chain, while leaving it up to the farmer on how to best deliver on them.
The FSA self-assessment questionnaire is the foundation for assessing farm sustainability performance. The results of the self-assessment can be independently verified to enable an FSA Bronze, Silver or Gold performance level claim. Assessments can be made of one or more crops produced by the farm or may assess full-farm operations covering all outputs. This can be done on a single farm or with a group of farms, whereby a sample of farms will be randomly selected to complete the self-assessment questionnaire on behalf of the group.</t>
  </si>
  <si>
    <t>How to complete this self-assessment:</t>
  </si>
  <si>
    <t xml:space="preserve">Contact your FMG Manager if you have any further questions about this Self-Assessment or download the FSA Topic Guides to get even more detailed guidance on how to improve your performance. </t>
  </si>
  <si>
    <t>Welcome to your individual Farm Sustainability Assessment</t>
  </si>
  <si>
    <t>Visit ► https://saiplatform.org to learn more about SAI Platform and the FSA.</t>
  </si>
  <si>
    <t>You will find all questions below organized by topic and level. On the right, you will find further information on each question, defining terms and requirements. Your score is summarized in the "Performance" sheet..</t>
  </si>
  <si>
    <t xml:space="preserve"> You can use filters to quickly find questions based on their status (essential, intermediate, advance)</t>
  </si>
  <si>
    <t>https://www.globallivingwage.org/
https://www.idhsustainabletrade.com/living-wage-platform/
https://livingwage.mit.edu/</t>
  </si>
  <si>
    <t>Please start by filling out this general information about the farm to be assessed.</t>
  </si>
  <si>
    <t>Open the “FSA 3.0 Glossary” tab if you want to se the definition of any of the terms used in the Self-Assessment Questionnaire.</t>
  </si>
  <si>
    <t>Do you or your service provider use any plant protection products (PPPs) for crop protection?
If no, pre-fill N/A all CHEMICAL CONTROL questions and go to sub-section INTEGRATED PEST MANAGEMENT (IPM): FSA48.</t>
  </si>
  <si>
    <t>Email (optional)</t>
  </si>
  <si>
    <t>Phone number (optional)</t>
  </si>
  <si>
    <t>Do you directly or indirectly employ any permanent, temporary, seasonal or voluntary workers?                                                                                                                         If no, pre-fill N/A all LABOUR CONDITIONS questions and go to sub-section CHILD LABOUR: FSA96.</t>
  </si>
  <si>
    <t>GRUNDLÆGGENDE LOVGIVNGING</t>
  </si>
  <si>
    <t>Har du en klar ejendomsret til den jord, du dyrker på, enten gennem ejerskab, en gyldig juridisk aftale eller sædvaneret?</t>
  </si>
  <si>
    <t>Hvor det er relevant, under jordopkøbsprocessen, brugte du gratis, forudgående og informeret samtykke (FPIC) med eventuelle berørte samfund for at forhindre og løse jordkonflikter?</t>
  </si>
  <si>
    <t>Træffer De foranstaltninger til at forhindre bestikkelse, korruption og svig i overensstemmelse med relevant lovgivning?</t>
  </si>
  <si>
    <t>Kan du dokumentere, hvordan du overholder og holder dig orienteret om ændringer i relevant lovgivning?</t>
  </si>
  <si>
    <t>Sikrer du sikkerheden og kvaliteten af dine produkter baseret på træning, uddannelse eller rådgivning modtaget fra en kvalificeret rådgiver?</t>
  </si>
  <si>
    <t>Har du et dokumenteret system at administrere:</t>
  </si>
  <si>
    <t>Fødevaresikkerheden og kvaliteten af dine produkter?</t>
  </si>
  <si>
    <t>Sporbarheden af dine produkter?</t>
  </si>
  <si>
    <t>Har du kontrakter på plads for køb af dit produkt, der tager højde for a) specifikation, b) pris, c) volumen og d) betalingsbetingelser?</t>
  </si>
  <si>
    <t>Har du et system på plads til at bestemme rentabiliteten af din landbrugsdrift?</t>
  </si>
  <si>
    <t>Holder du lagerstyring af anlægsaktiver og landbrugsinput?</t>
  </si>
  <si>
    <t>Har du vurderet:</t>
  </si>
  <si>
    <t>Din ejendoms egnethed til dets nuværende og planlagte aktiviteter?</t>
  </si>
  <si>
    <t>Hvilken indvirkning disse aktiviteter kan have på miljøet og samfundet som helhed?</t>
  </si>
  <si>
    <t>Har du:</t>
  </si>
  <si>
    <t>Adresseret alle de relevante risici og muligheder, der er identificeret ud fra vurderingen?</t>
  </si>
  <si>
    <t>Sikret din virksomheds langsigtede levedygtighed?</t>
  </si>
  <si>
    <t>Har du identificeret og implementeret nogen muligheder for at øge din virksomheds modstandsdygtighed?</t>
  </si>
  <si>
    <t>Kommunikerer du åbent med samfundet for at informere dem om og løse eventuelle bekymringer, som de har rejst over din landbrugsdrift?</t>
  </si>
  <si>
    <t>Har De, hvor det er relevant, designet alle brændstoflagerenheder, tanke og tankningsområder til at være sikre og forebygge risikoen for jord- og grundvandsforurening i overensstemmelse med relevant lovgivning og brancheretningslinjer?</t>
  </si>
  <si>
    <t>Har alle fastansatte, midlertidigt ansatte og sæsonarbejdere, der håndterer eller anvender brændstof, gødningsstoffer, plantebeskyttelsesmidler og andre farlige stoffer, hvor det er relevant, modtaget effektive instruktioner og uddannelse i sikker håndtering, anvendelse og anvendelse?</t>
  </si>
  <si>
    <t>Er alle fastansatte, midlertidigt ansatte og sæsonarbejdere, der håndterer eller anvender brændstof, gødningsstoffer, plantebeskyttelsesmidler og andre farlige stoffer, hvor det er relevant, blevet uddannet til at håndtere ulykker eller udslip?</t>
  </si>
  <si>
    <t>Er der tilstrækkelige omklædnings- og vaskefaciliteter til rådighed for personer, der håndterer eller anvender brændstof, gødningsstoffer, plantebeskyttelsesmidler (PPP'er) og andre farlige stoffer?</t>
  </si>
  <si>
    <t>Har du eller din konsulent/rådgiver et forebyggende vedligeholdelsesprogram for korrekt og effektiv funktion af landbrugskøretøjer, udstyr og maskiner?</t>
  </si>
  <si>
    <t>Sikrer du eller din konsulent/rådgiver, at relevant lovgivning eller producentens retningslinjer for kalibrering og servicering af plantebeskyttelsesmidler (PPP) og udstyr til udbringning af gødning følges?</t>
  </si>
  <si>
    <t>AFGRØDEVALG</t>
  </si>
  <si>
    <t>GMO</t>
  </si>
  <si>
    <t>Håndterer, producerer eller forarbejder du GMO'er på din jord? Hvis nej, skal du udfylde N/A alle GMO-spørgsmål på forhånd og gå til underafsnittet VALG AF PLANTEMATERIALE OG FORMERING: FSA22.</t>
  </si>
  <si>
    <t>Kan du påvise overholdelse af håndtering, produktion og forarbejdning af godkendte genetisk modificerede organismer (GMO'er) på din jord i overensstemmelse med relevant lovgivning, frøfirmaets retningslinjer og kundekrav?</t>
  </si>
  <si>
    <t>Træffer De passende foranstaltninger for at forebygge risikoen for krydskontaminering med konventionelt (ikke-GMO)materiale, der også dyrkes på Deres jord eller i samfundet som helhed, i overensstemmelse med relevant lovgivning og retningslinjer for frøfirmaer?</t>
  </si>
  <si>
    <t>AFGRØDE &amp; SORTSVALG</t>
  </si>
  <si>
    <t>Træffer du eller din konsulent/rådgiver, hvor det er relevant, et informeret valg om sortsvalg, der tager hensyn til kundernes krav, klima og socioøkonomiske og miljømæssige faktorer</t>
  </si>
  <si>
    <t>Sikrer du eller din konsulent/rådgiver, at dit valg af frø eller formeringsmateriale er  a) af høj kvalitet og b) hentet fra pålidelige kilder</t>
  </si>
  <si>
    <t>Fører du eller din konsulent/rådgiver fortegnelser, herunder eventuel anvendt behandling, certificeret status eller plantesundhedscertifikater, over dit eget eller importerede frø eller formeringsmateriale?</t>
  </si>
  <si>
    <t>Hvor det er relevant, sikrer du eller din konsulent/rådgiver, at dit valg af jordsubstrat er a) af høj kvalitet og b) fra bæredygtige kilder</t>
  </si>
  <si>
    <t>Hvor det er relevant, bruger du dedikerede områder eller strukturer til at beskytte frøplanter og beplantninger under hærdning?</t>
  </si>
  <si>
    <t>Hvor det er relevant, tager du hensyn til den optimale frøhastighed eller planteafstand baseret på din lokale situation og afgrødevalg?</t>
  </si>
  <si>
    <t>JORDBEARBEJDNING</t>
  </si>
  <si>
    <t>Hvor det er relevant, træffer du eller din konsulent/rådgiver foranstaltninger for at</t>
  </si>
  <si>
    <t>Vedligeholde afgrødedække?</t>
  </si>
  <si>
    <t>Øge organisk materiale?</t>
  </si>
  <si>
    <t>Beskytte og fremme biodiversiteten i jordbunden?</t>
  </si>
  <si>
    <t>Træffer du eller din konsulent/rådgiver, hvor det er relevant, foranstaltninger for at forhindre eller minimere:</t>
  </si>
  <si>
    <t>Jordforstyrrelse?</t>
  </si>
  <si>
    <t>Luft- og vandbåren jorderosion?</t>
  </si>
  <si>
    <t>Jordkomprimering</t>
  </si>
  <si>
    <t>Dårlig dræning?</t>
  </si>
  <si>
    <t>Har du eller din konsulent/rådgiver vedtaget ændrede dyrkningsmetoder for aktivt at forbedre jordens sundhed</t>
  </si>
  <si>
    <t>Hvor det er relevant, praktiserer du enten et blandet afgrøde- eller afgrøderotationssystem på din jord</t>
  </si>
  <si>
    <t>GØDNINGSHÅNDTERING</t>
  </si>
  <si>
    <t>Bruger du eller din konsulent/rådgiver nogen form for gødning? Hvis nej, skal du forududfylde N/A alle spørgsmål om næringsstofhåndtering og gå til afsnittet AFGRØDEBESKYTTELSE: FSA38.</t>
  </si>
  <si>
    <t>Har du eller din konsulent/rådgiver en liste over godkendte gødningsstoffer, herunder deres specifikationer og anvendelsesmetoder, i overensstemmelse med specifikke afgrødebehov</t>
  </si>
  <si>
    <t>Fører du eller din konsulent/rådgiver registre over gødningsudbringning i overensstemmelse med relevant lovgivning og brancheretningslinjer</t>
  </si>
  <si>
    <t>Udfører du eller din konsulent/rådgiver periodisk jordprøvetagning for at overvåge ændringerne i jordbundens tilstand</t>
  </si>
  <si>
    <t>Har du en gødningsplan baseret på principperne i de 4 R'er</t>
  </si>
  <si>
    <t>Rigtig kilde?</t>
  </si>
  <si>
    <t>Rigtig dosering?</t>
  </si>
  <si>
    <t>Det rigtige tidspunkt?</t>
  </si>
  <si>
    <t>Rigtigt sted?</t>
  </si>
  <si>
    <t>Har du eller din konsulent/rådgiver truffet foranstaltninger på bedriften for at mindske din afhængighed af gødningstilførsel</t>
  </si>
  <si>
    <t>Håndterer du eller din konsulent/rådgiver gødning på en sikker måde for at forhindre eksponering og risiko for mennesker og miljø gennem ordentlig:</t>
  </si>
  <si>
    <t>Mærkning</t>
  </si>
  <si>
    <t>Oplagring</t>
  </si>
  <si>
    <t>Blanding og håndtering</t>
  </si>
  <si>
    <t>PLANTEBESKYTTELSE</t>
  </si>
  <si>
    <t>KEMISK BEKÆMPELSE</t>
  </si>
  <si>
    <t>Bruger du eller din konsulent/rådgiver plantebeskyttelsesmidler (PPP'er) til plantebeskyttelse? Hvis nej, skal du forududfylde N/A alle spørgsmål om kemisk bekæmpelse og gå til underafsnittet INTEGRERET SKADEDYRSBEKÆMPELSE (IPM): FSA48</t>
  </si>
  <si>
    <t>Bruger du eller din konsulent/rådgiver kun plantebeskyttelsesmidler (PPP'er), der er officielt registreret og tilladt i dit land for de respektive afgrøder</t>
  </si>
  <si>
    <t>Forhindrer du eller din konsulent/rådgiver brugen af plantebeskyttelsesmidler (PPP'er), der er omfattet af gældende internationale konventioner som fremhævet i:</t>
  </si>
  <si>
    <t>OR-platformens rødliste over plantebeskyttelsesmidler</t>
  </si>
  <si>
    <t>SAI-platformen Amber List of Plant Protection Products</t>
  </si>
  <si>
    <t>Har du eller din konsulent/rådgiver, hvor det er relevant, indført eksport- eller handelsrestriktioner for brugen af plantebeskyttelsesmidler (PPP'er), som henholdsvis destinationsmarkedet eller kunden kræver af dig</t>
  </si>
  <si>
    <t>Køber du eller din konsulent/rådgiver plantebeskyttelsesmidler (PPP'er) fra en godkendt kilde</t>
  </si>
  <si>
    <t>Opbevarer du eller din konsulent/rådgiver ansøgningsregistre for plantebeskyttelsesmidler (PPP) i overensstemmelse med relevant lovgivning og brancheretningslinjer</t>
  </si>
  <si>
    <t>Respekterer du eller din konsulent/rådgiver anbefalinger om mærkning baseret på?</t>
  </si>
  <si>
    <t>Tidspunktet og koncentrationen af ansøgningen</t>
  </si>
  <si>
    <t>De maksimalt tilladte anvendelsessatser</t>
  </si>
  <si>
    <t>Intervaller for begrænset adgang (REI'er)?</t>
  </si>
  <si>
    <t>Passende intervaller før høst (PHI)?</t>
  </si>
  <si>
    <t>Træffer du eller din tjenesteyder foranstaltninger til at forhindre anvendelse af plantebeskyttelsesmidler (PPP'er) på ikke-målrettede afgrøder, arter og områder, herunder samfundet som helhed og miljøet, i overensstemmelse med relevant lovgivning og brancheretningslinjer</t>
  </si>
  <si>
    <t>Modtager alle sprøjtehåndterere og operatører passende og velholdte personlige værnemidler (PPE)?</t>
  </si>
  <si>
    <t>Forvalter du eller din konsulent/rådgiver plantebeskyttelsesmidler på en sikker måde for at forebygge eksponering og risiko for mennesker og miljø gennem ordentlig:</t>
  </si>
  <si>
    <t>Mærkning?</t>
  </si>
  <si>
    <t>Blanding og håndtering?</t>
  </si>
  <si>
    <t>Rengør du eller din serviceudbyder sikkert udstyr og tømmer containere og opbevarer dem på en måde, der minimerer risikoen for mennesker og miljø?</t>
  </si>
  <si>
    <t>IPM (INTEGRERET BEKÆMPELSE)</t>
  </si>
  <si>
    <t>Har du eller din konsulent/rådgiver implementeret en integreret skadedyrsbekæmpelsesplan (IPM) baseret på:</t>
  </si>
  <si>
    <t>Relevant lovgivning, uddannelse eller god rådgivning fra en kvalificeret kilde?</t>
  </si>
  <si>
    <t>Reduktion af kemisk belastning?</t>
  </si>
  <si>
    <t>Reduktion af ukrudts-, skadedyrs- og sygdomsresistens?</t>
  </si>
  <si>
    <t>Reduktion af negative virkninger for mennesker og miljø?</t>
  </si>
  <si>
    <t>Er anvendelsen af plantebeskyttelsesmidler berettiget?</t>
  </si>
  <si>
    <t>AFFALDSHÅNDTERING</t>
  </si>
  <si>
    <t>Overholder du eller din konsulent/rådgiver relevant lovgivning om sikker og korrekt opbevaring, transport og bortskaffelse af a) affaldsmateriale og b) farlige stoffer og deres beholdere?</t>
  </si>
  <si>
    <t>Reducerer, genbruger og genanvender du (ikke-afgrøde) affald</t>
  </si>
  <si>
    <t>Undgår du, at afgrøderester, rester eller produkter deponeres?</t>
  </si>
  <si>
    <t>HÅNDTERING AF VANDING</t>
  </si>
  <si>
    <t>GENBRUG AF REGNVAND</t>
  </si>
  <si>
    <t>Træffer du foranstaltninger for at optimere regnvandsforbruget til dine afgrødevandbehov?</t>
  </si>
  <si>
    <t>VANDINGSTILLADELSE GRUNDVAND</t>
  </si>
  <si>
    <t>Er du afhængig af kunstvanding i nogen kapacitet for at imødekomme dine afgrødevandbehov? Hvis nej, skal du forududfylde N/A alle BLUE WATER-spørgsmål og gå til underafsnittet GREY WATER: FSA60.</t>
  </si>
  <si>
    <t>Har du i givet fald en gyldig vandindvindingstilladelse?</t>
  </si>
  <si>
    <t>Hvor det er relevant, udvindes den samlede og maksimale mængde vand inden for tilladte lovbestemte grænser?</t>
  </si>
  <si>
    <t>Er vandingsvandkvaliteten i overensstemmelse med relevant lovgivning og brancheretningslinjer?</t>
  </si>
  <si>
    <t>Fører du vandingsapplikationsregistre?</t>
  </si>
  <si>
    <t>Har du en vandingsstyringsplan, der optimerer afgrødeproduktiviteten og vandforbrugseffektiviteten, baseret på:</t>
  </si>
  <si>
    <t>Behov for afgrødevand?</t>
  </si>
  <si>
    <t>Tilgængelighed af vand?</t>
  </si>
  <si>
    <t>Kalibrering og vedligeholdelse af vandingsudstyr?</t>
  </si>
  <si>
    <t>Varighed og hyppighed af anvendelsen?</t>
  </si>
  <si>
    <t>SPILDEVAND</t>
  </si>
  <si>
    <t>Forebygger du jord- eller vandforurening ved at håndtere alle potentielle kilder til spildevandsafstrømning og udledning i overensstemmelse med relevant lovgivning og brancheretningslinjer?</t>
  </si>
  <si>
    <t>Forhindrer du brug eller udledning af urenset spildevand, slam eller gylle på land eller vandløb i overensstemmelse med relevant lovgivning og brancheretningslinjer?</t>
  </si>
  <si>
    <t>Har du, hvor det er relevant, efterladt alle primærskove, mangrove-, vådområder, tørvemoser, beskyttede græsarealer og lovlige reservater i deres oprindelige tilstand siden 31.12.2015?</t>
  </si>
  <si>
    <t>Har du, hvor det er relevant, de nødvendige lovlige tilladelser til ryddede græsarealer eller afskovede sekundærskove eller til landbrug, der støder op til eller i beskyttede områder, i overensstemmelse med relevant lovgivning og sædvaneret?</t>
  </si>
  <si>
    <t>Har I truffet foranstaltninger til at beskytte og fremme naturlige levesteder på jeres jord, især områder, der støder op til vandløb og beskyttede områder?</t>
  </si>
  <si>
    <t>Forvaltes markmargener, grænser og vandløb med begrænset og rettidig indgriben?</t>
  </si>
  <si>
    <t>Har du genoprettet områder med lav produktivitet til naturlige levesteder?</t>
  </si>
  <si>
    <t>Har du en plan på plads for at skabe et sundt økosystem ved at beskytte og fremme følgende:</t>
  </si>
  <si>
    <t>Hjemmehørende arter?</t>
  </si>
  <si>
    <t>Gavnlige arter af flora og fauna?</t>
  </si>
  <si>
    <t>Sjældne, truede og truede arter?</t>
  </si>
  <si>
    <t>Træffer De foranstaltninger til at forhindre ulovlig jagt, fiskeri og udvinding af flora og fauna på Deres jord, herunder sjældne, truede og truede arter, i overensstemmelse med relevant lovgivning og sædvaneret?</t>
  </si>
  <si>
    <t>Undgår du bevidst introduktion, dyrkning og brug af kendte invasive arter?</t>
  </si>
  <si>
    <t>Undgår du i givet fald bevidst brug af ild til rydning af jord?</t>
  </si>
  <si>
    <t>ENERGI &amp; KLIMA</t>
  </si>
  <si>
    <t>Har De, hvor det er relevant, truffet foranstaltninger til at forebygge eller mindske luftforurening i overensstemmelse med relevant lovgivning og brancheretningslinjer?</t>
  </si>
  <si>
    <t>Til din landbrugsdrift har du:</t>
  </si>
  <si>
    <t>Angivet dine energikilder og kvantificeret dit energibehov?</t>
  </si>
  <si>
    <t>Har du truffet foranstaltninger til at optimere effektiviteten af energiforbruget?</t>
  </si>
  <si>
    <t>Har du identificeret og indkøbt rene og bæredygtige kilder til vedvarende energi til din landbrugsdrift?</t>
  </si>
  <si>
    <t>Måler og overvåger du alle dine kilder til drivhusgasemissioner?</t>
  </si>
  <si>
    <t>ARBEJDSFORHOLD FOR MEDARBEJDERE</t>
  </si>
  <si>
    <t>MEDARBEJDERE</t>
  </si>
  <si>
    <t>Ansætter du direkte eller indirekte faste, midlertidige, sæsonarbejdere eller frivillige arbejdere? Hvis nej, skal du udfylde N/A alle spørgsmål om arbejdsvilkår på forhånd og gå til underafsnittet BØRNEARBEJDE: FSA96.</t>
  </si>
  <si>
    <t>Sikrer du eller dit rekrutteringsbureau, at alle fastansatte, vikarer og sæsonarbejdere har en juridisk ret til at arbejde?</t>
  </si>
  <si>
    <t>Sikrer du eller dit rekrutteringsbureau, at du ikke bruger nogen form for tvangsarbejde eller tvangsarbejde i overensstemmelse med relevant lovgivning og ILO-konventioner?</t>
  </si>
  <si>
    <t>Sikrer du, at du eller eventuelle rekrutteringsbureauer, der forsyner dig med arbejdskraft, ikke opkræver arbejdstagere a) rekrutteringsgebyrer eller b) andre relaterede omkostninger i forbindelse med arbejdsformidling i overensstemmelse med relevant lovgivning og ILO-konventioner?</t>
  </si>
  <si>
    <t>Informerer De a) fastansatte, midlertidigt ansatte og sæsonarbejdere samt kontrahenter om deres juridiske rettigheder og forpligtelser, og b) etablerer De arbejdskontrakter eller ansættelsesforhold i overensstemmelse med relevant lovgivning og ILO-konventioner?</t>
  </si>
  <si>
    <t>Sikrer du, at alle fastansatte, midlertidigt ansatte og sæsonarbejdere er underlagt de samme arbejdsvilkår og a) har adgang til de samme muligheder, b) modtager samme løn for lignende opgaver og evner, og c) behandles ens med hensyn til uddannelse, rekruttering og disciplinære procedurer uanset deres race, religion, handicap, køn eller seksuelle orientering?</t>
  </si>
  <si>
    <t>Sikrer De, at fastansatte, midlertidigt ansatte og sæsonarbejdere ikke overstiger det maksimale antal a) arbejdstimer pr. dag og b) sammenhængende arbejdsdage i overensstemmelse med relevant lovgivning og ILO-konventioner?</t>
  </si>
  <si>
    <t>Sikrer De, at fastansatte, midlertidigt ansatte og sæsonarbejdere får passende pauser og sørger for a) drikkevand, b) skygge og c) sanitet under deres vagt i overensstemmelse med relevant lovgivning, ILO-konventioner eller, i deres fravær, retningslinjer for industrien?</t>
  </si>
  <si>
    <t>Sikrer du, at overarbejde er a) frivilligt, og b) kompenseres i overensstemmelse med relevant lovgivning og ILO-konventioner</t>
  </si>
  <si>
    <t>Sikrer De, at lønninger og ydelser til fastansatte, midlertidigt ansatte og sæsonarbejdere a) betales regelmæssigt og b) opfylder det minimum, der kræves i den relevante lovgivning eller, hvis den ikke findes, brancheretningslinjer?</t>
  </si>
  <si>
    <t>Er fradrag i løn a) lovligt tilladt, b) klart registreret og kommunikeret til arbejdstagere og c) aldrig foretaget til disciplinære formål?</t>
  </si>
  <si>
    <t>Modtager fastansatte, midlertidigt ansatte og sæsonarbejdere, hvor det er relevant, a) betalt ferie, b) forældreorlov og c) sygedagpenge i overensstemmelse med relevant lovgivning og ILO-konventioner?</t>
  </si>
  <si>
    <t>Betaler du alle dine fastansatte, midlertidige og sæsonarbejdere, hvad der svarer til en løn, du kan leve af?</t>
  </si>
  <si>
    <t>Får fastansatte, vikarer og sæsonarbejdere i givet fald erstatning for ulykker eller sygdom som følge af arbejdsrelaterede aktiviteter i overensstemmelse med den relevante lovgivning?</t>
  </si>
  <si>
    <t>Rådgiver eller støtter du i givet fald dine fastansatte, vikaransatte og sæsonarbejdere i adgangen til en sygesikring?</t>
  </si>
  <si>
    <t>Giver I, hvor det er relevant, fastansatte, midlertidigt ansatte og sæsonarbejdere ret til at etablere, tilslutte sig eller deltage aktivt i en forening efter eget valg i overensstemmelse med relevant lovgivning og ILO-konventioner?</t>
  </si>
  <si>
    <t>Tillader De i givet fald a) arbejdsorganisationernes effektive funktion og b) giver fastansatte, midlertidigt ansatte og sæsonarbejdere ret til at samarbejde med arbejdstagerrepræsentanter uden modstand i overensstemmelse med relevant lovgivning og ILO-konventioner?</t>
  </si>
  <si>
    <t>Har du etableret et positivt arbejdsmiljø, hvor fastansatte, vikarer og sæsonarbejdere frit kan praktisere deres religion og opfylde deres behov baseret på kultur, race, handicap, køn og seksuel orientering?</t>
  </si>
  <si>
    <t>Har De etableret og gennemført en klagemekanisme, der giver fastansatte, midlertidigt ansatte og sæsonarbejdere ret til at indberette klager vel vidende, at a) klager vil blive undersøgt, og b) eventuelle opretholdte resultater vil blive behandlet?</t>
  </si>
  <si>
    <t>Tilbyder du relevant uddannelse til al fast, midlertidig og sæsonbetonet arbejdskraft?</t>
  </si>
  <si>
    <t>Hvor det er relevant, tager du hensyn til sproglige og kulturelle barrierer, når det kommer til uddannelse og kommunikation af arbejdstagere?</t>
  </si>
  <si>
    <t>BØRNEARBEJDE</t>
  </si>
  <si>
    <t>Har du direkte eller indirekte ansat eller er afhængig af faste, midlertidige eller sæsonbestemte mindreårige, herunder familiemedlemmer? Hvis nej, skal du udfylde N/A alle spørgsmål om børnearbejde på forhånd og gå til underafsnittet ARBEJDSMILJØ OG SIKKERHED (OHS): FSA98.</t>
  </si>
  <si>
    <t>Forbyder De ansættelse af mindreårige som fastansatte, midlertidigt ansatte eller sæsonarbejdere i overensstemmelse med relevant lovgivning og ILO-konventioner?</t>
  </si>
  <si>
    <t xml:space="preserve">Sikrer De, at mindreårige, der er ansat, ikke udfører farligt arbejde eller arbejde, der bringer deres fysiske, psykiske eller moralske velbefindende i fare, i overensstemmelse med relevant lovgivning og ILO-konventioner? </t>
  </si>
  <si>
    <t>Sikrer du, at alle mindreårige, der bor eller arbejder på gården, kan gå i skole eller modtage hjemmeundervisning?</t>
  </si>
  <si>
    <t>SUNDHED &amp; SIKKERHED</t>
  </si>
  <si>
    <t>Ansætter du direkte eller indirekte faste, midlertidige, sæsonarbejdere eller frivillige arbejdstagere, herunder familiemedlemmer? Hvis nej, skal du udfylde N/A alle spørgsmål om arbejdsmiljø og sikkerhed (OHS) på forhånd og gå til underafsnittet GENEREL ARBEJDSMILJØ OG SIKKERHED (OHS): FSA105.</t>
  </si>
  <si>
    <t>Har du a) identificeret risici forbundet med dine aktiviteter og b) implementeret afhjælpende foranstaltninger for at beskytte sundheden og sikkerheden for alle permanente, midlertidige og sæsonarbejdere, entreprenører, besøgende og samfundet?</t>
  </si>
  <si>
    <t>Organiserer du regelmæssig arbejdsmiljøuddannelse (OHS) for alle fastansatte, midlertidige og sæsonarbejdere?</t>
  </si>
  <si>
    <t>Sikrer du a) tilstrækkelige førstehjælpsforsyninger og b) tilstedeværelsen af en person med førstehjælpsfærdigheder på gården til enhver tid?</t>
  </si>
  <si>
    <t>Sikrer De, at tilskadekomne eller syge arbejdstagere ikke fortsætter med at udføre aktiviteter, der skader deres eller andre arbejdstageres sundhed og sikkerhed?</t>
  </si>
  <si>
    <t>Sikrer De, at a) alle ulykker rapporteres og registreres, og b) at der modtages passende lægebehandling?</t>
  </si>
  <si>
    <t>Tilbyder du medicinsk screening for alle faste, midlertidige og sæsonarbejdere, der har en højere risiko for sygdom eller sundhedsrelaterede problemer på grund af miljøfaktorer eller arten af deres arbejde?</t>
  </si>
  <si>
    <t>GENERAL SUNDHED &amp; SIKKERHED</t>
  </si>
  <si>
    <t>Er kontaktoplysninger i nødsituationer tilgængelige og let tilgængelige på bedriften for at imødekomme alle rimeligt forudsigelige akutte medicinske situationer?</t>
  </si>
  <si>
    <t>Sikrer De, hvor det er relevant, at alle fastansatte, midlertidigt ansatte og sæsonarbejdere, der kan være sårbare, eller hvis immunforsvar kan være kompromitteret, ikke håndterer plantebeskyttelsesmidler (PPP'er) eller farlige stoffer?</t>
  </si>
  <si>
    <t>Sikrer du adgang til vand, sanitet og hygiejne (WASH) faciliteter for alle fastansatte, midlertidige og sæsonarbejdere og deres familier, besøgende og underleverandører på gården?</t>
  </si>
  <si>
    <t>Hvor det er relevant, giver du alle fastansatte, midlertidigt ansatte og sæsonarbejdere og deres familier a) adgang til passende madlavningsfaciliteter og b) ren, sikker indkvartering og sanitet?</t>
  </si>
  <si>
    <t>Træffer De foranstaltninger til a) at fremme personlig hygiejne og b) forebygge sygdomme?</t>
  </si>
  <si>
    <t>Træffer I i givet fald foranstaltninger til at opsamle overskydende regnvand eller fremme grundvandsopladning?</t>
  </si>
  <si>
    <t>Genbruger du spildevand, hvor det er relevant?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</si>
</sst>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9">
    <font>
      <sz val="11"/>
      <color theme="1"/>
      <name val="Open Sans Light"/>
      <family val="2"/>
      <scheme val="minor"/>
    </font>
    <font>
      <b/>
      <sz val="11"/>
      <color theme="1"/>
      <name val="Open Sans Light"/>
      <family val="2"/>
      <scheme val="minor"/>
    </font>
    <font>
      <sz val="11"/>
      <name val="Open Sans Light"/>
      <family val="2"/>
      <scheme val="minor"/>
    </font>
    <font>
      <sz val="8"/>
      <name val="Open Sans Light"/>
      <family val="2"/>
      <scheme val="minor"/>
    </font>
    <font>
      <u/>
      <sz val="11"/>
      <color theme="10"/>
      <name val="Open Sans Light"/>
      <family val="2"/>
      <scheme val="minor"/>
    </font>
    <font>
      <sz val="11"/>
      <color theme="1"/>
      <name val="Calabri"/>
    </font>
    <font>
      <sz val="11"/>
      <color theme="1"/>
      <name val="Arial"/>
      <family val="2"/>
    </font>
    <font>
      <sz val="11"/>
      <color theme="1"/>
      <name val="Open Sans Light"/>
      <family val="2"/>
      <scheme val="minor"/>
    </font>
    <font>
      <b/>
      <sz val="11"/>
      <color theme="0"/>
      <name val="Open Sans Light"/>
      <family val="2"/>
      <scheme val="minor"/>
    </font>
    <font>
      <b/>
      <sz val="20"/>
      <color theme="1"/>
      <name val="Verdana"/>
      <family val="2"/>
    </font>
    <font>
      <b/>
      <sz val="18"/>
      <color theme="1"/>
      <name val="Verdana"/>
      <family val="2"/>
    </font>
    <font>
      <sz val="12"/>
      <color theme="1"/>
      <name val="Open Sans Light"/>
      <family val="2"/>
    </font>
    <font>
      <sz val="12"/>
      <color rgb="FF00B0F0"/>
      <name val="Open Sans Light"/>
      <family val="2"/>
    </font>
    <font>
      <i/>
      <sz val="12"/>
      <name val="Open Sans Light"/>
      <family val="2"/>
    </font>
    <font>
      <sz val="12"/>
      <name val="Open Sans Light"/>
      <family val="2"/>
    </font>
    <font>
      <sz val="12"/>
      <color rgb="FF0070C0"/>
      <name val="Open Sans Light"/>
      <family val="2"/>
    </font>
    <font>
      <sz val="10"/>
      <name val="Open Sans Light"/>
      <family val="2"/>
    </font>
    <font>
      <b/>
      <sz val="12"/>
      <color theme="1"/>
      <name val="Open Sans Light"/>
      <family val="2"/>
    </font>
    <font>
      <b/>
      <sz val="12"/>
      <name val="Open Sans Light"/>
      <family val="2"/>
    </font>
    <font>
      <b/>
      <sz val="12"/>
      <color theme="8"/>
      <name val="Open Sans Light"/>
      <family val="2"/>
    </font>
    <font>
      <sz val="14"/>
      <color theme="0"/>
      <name val="Gotham Bold"/>
      <family val="3"/>
    </font>
    <font>
      <sz val="12"/>
      <color theme="0"/>
      <name val="Gotham Bold"/>
      <family val="3"/>
    </font>
    <font>
      <b/>
      <sz val="12"/>
      <color theme="4"/>
      <name val="Gotham Bold"/>
      <family val="3"/>
    </font>
    <font>
      <b/>
      <i/>
      <sz val="12"/>
      <name val="Open Sans Light"/>
      <family val="2"/>
    </font>
    <font>
      <b/>
      <sz val="12"/>
      <color rgb="FF00B0F0"/>
      <name val="Open Sans Light"/>
      <family val="2"/>
    </font>
    <font>
      <u/>
      <sz val="12"/>
      <color theme="10"/>
      <name val="Open Sans Light"/>
      <family val="2"/>
    </font>
    <font>
      <b/>
      <i/>
      <sz val="12"/>
      <color theme="0"/>
      <name val="Gotham Bold"/>
      <family val="3"/>
    </font>
    <font>
      <b/>
      <sz val="12"/>
      <color theme="1"/>
      <name val="Gotham Bold"/>
      <family val="3"/>
      <scheme val="major"/>
    </font>
    <font>
      <b/>
      <sz val="10"/>
      <color theme="1"/>
      <name val="Gotham Bold"/>
      <family val="3"/>
      <scheme val="major"/>
    </font>
    <font>
      <sz val="10"/>
      <color theme="0"/>
      <name val="Gotham Bold"/>
      <family val="3"/>
    </font>
    <font>
      <b/>
      <sz val="10"/>
      <name val="Open Sans Light"/>
      <family val="2"/>
    </font>
    <font>
      <b/>
      <sz val="14"/>
      <color theme="4"/>
      <name val="Open Sans Light"/>
      <family val="2"/>
      <scheme val="minor"/>
    </font>
    <font>
      <sz val="14"/>
      <color theme="4"/>
      <name val="Open Sans Light"/>
      <family val="2"/>
      <scheme val="minor"/>
    </font>
    <font>
      <sz val="11"/>
      <color theme="1"/>
      <name val="Gotham Bold"/>
      <family val="3"/>
      <scheme val="major"/>
    </font>
    <font>
      <b/>
      <sz val="14"/>
      <color theme="4"/>
      <name val="Gotham Bold"/>
      <family val="3"/>
      <scheme val="major"/>
    </font>
    <font>
      <sz val="14"/>
      <color theme="0"/>
      <name val="Gotham Bold"/>
      <family val="3"/>
      <scheme val="major"/>
    </font>
    <font>
      <i/>
      <sz val="10"/>
      <color theme="4"/>
      <name val="Open Sans Light"/>
      <family val="2"/>
    </font>
    <font>
      <b/>
      <sz val="10"/>
      <color theme="4"/>
      <name val="Open Sans Light"/>
      <family val="2"/>
    </font>
    <font>
      <b/>
      <sz val="12"/>
      <color theme="0"/>
      <name val="Open Sans Light"/>
      <family val="2"/>
    </font>
    <font>
      <b/>
      <sz val="12"/>
      <color theme="0"/>
      <name val="Gotham Bold"/>
      <family val="3"/>
    </font>
    <font>
      <i/>
      <sz val="10"/>
      <color theme="0"/>
      <name val="Open Sans Light"/>
      <family val="2"/>
    </font>
    <font>
      <b/>
      <u/>
      <sz val="12"/>
      <color theme="0"/>
      <name val="Open Sans Light"/>
      <family val="2"/>
    </font>
    <font>
      <sz val="10"/>
      <color theme="1"/>
      <name val="Open Sans Light"/>
      <family val="2"/>
    </font>
    <font>
      <sz val="12"/>
      <color theme="0"/>
      <name val="Gotham Bold"/>
      <family val="3"/>
      <scheme val="major"/>
    </font>
    <font>
      <b/>
      <sz val="12"/>
      <name val="Gotham Bold"/>
      <family val="3"/>
      <scheme val="major"/>
    </font>
    <font>
      <sz val="12"/>
      <name val="Gotham Bold"/>
      <family val="3"/>
      <scheme val="major"/>
    </font>
    <font>
      <sz val="12"/>
      <color theme="8"/>
      <name val="Gotham Bold"/>
      <family val="3"/>
      <scheme val="major"/>
    </font>
    <font>
      <sz val="12"/>
      <color theme="1"/>
      <name val="Gotham Bold"/>
      <family val="3"/>
      <scheme val="major"/>
    </font>
    <font>
      <b/>
      <sz val="12"/>
      <name val="Open Sans Light"/>
      <family val="2"/>
      <scheme val="minor"/>
    </font>
    <font>
      <i/>
      <sz val="10"/>
      <color theme="4"/>
      <name val="Open Sans Light"/>
      <family val="2"/>
      <scheme val="minor"/>
    </font>
    <font>
      <b/>
      <i/>
      <sz val="11"/>
      <color theme="3"/>
      <name val="Open Sans Light"/>
      <family val="2"/>
      <scheme val="minor"/>
    </font>
    <font>
      <b/>
      <i/>
      <sz val="14"/>
      <color theme="3"/>
      <name val="Open Sans Light"/>
      <family val="2"/>
      <scheme val="minor"/>
    </font>
    <font>
      <b/>
      <sz val="11"/>
      <color theme="4"/>
      <name val="Open Sans Light"/>
      <family val="2"/>
      <scheme val="minor"/>
    </font>
    <font>
      <sz val="12"/>
      <color theme="8"/>
      <name val="Gotham Bold"/>
      <family val="3"/>
    </font>
    <font>
      <sz val="12"/>
      <color theme="8"/>
      <name val="Open Sans Light"/>
      <family val="2"/>
    </font>
    <font>
      <b/>
      <i/>
      <sz val="12"/>
      <color theme="4"/>
      <name val="Open Sans Light"/>
      <family val="2"/>
    </font>
    <font>
      <sz val="10"/>
      <color rgb="FF0070C0"/>
      <name val="Open Sans Light"/>
      <family val="2"/>
    </font>
    <font>
      <sz val="10"/>
      <color theme="10"/>
      <name val="Open Sans Light"/>
      <family val="2"/>
    </font>
    <font>
      <u/>
      <sz val="10"/>
      <color theme="10"/>
      <name val="Open Sans Light"/>
      <family val="2"/>
    </font>
    <font>
      <sz val="10"/>
      <color rgb="FFFF0000"/>
      <name val="Open Sans Light"/>
      <family val="2"/>
    </font>
    <font>
      <b/>
      <sz val="20"/>
      <color theme="1"/>
      <name val="Open Sans Light"/>
      <family val="2"/>
      <scheme val="minor"/>
    </font>
    <font>
      <b/>
      <sz val="18"/>
      <color theme="1"/>
      <name val="Open Sans Light"/>
      <family val="2"/>
      <scheme val="minor"/>
    </font>
    <font>
      <b/>
      <sz val="20"/>
      <color theme="4"/>
      <name val="Open Sans Light"/>
      <family val="2"/>
      <scheme val="minor"/>
    </font>
    <font>
      <sz val="14"/>
      <color theme="1"/>
      <name val="Open Sans Light"/>
      <family val="2"/>
      <scheme val="minor"/>
    </font>
    <font>
      <sz val="16"/>
      <color theme="5"/>
      <name val="Gotham Bold"/>
      <family val="3"/>
      <scheme val="major"/>
    </font>
    <font>
      <sz val="16"/>
      <color theme="1"/>
      <name val="Gotham Bold"/>
      <family val="3"/>
      <scheme val="major"/>
    </font>
    <font>
      <sz val="16"/>
      <color theme="7"/>
      <name val="Gotham Bold"/>
      <family val="3"/>
      <scheme val="major"/>
    </font>
    <font>
      <b/>
      <sz val="14"/>
      <color theme="1"/>
      <name val="Verdana"/>
      <family val="2"/>
    </font>
    <font>
      <b/>
      <sz val="16"/>
      <color theme="4"/>
      <name val="Gotham Bold"/>
      <family val="3"/>
      <scheme val="major"/>
    </font>
    <font>
      <b/>
      <sz val="18"/>
      <color theme="4"/>
      <name val="Gotham Bold"/>
      <family val="3"/>
      <scheme val="major"/>
    </font>
    <font>
      <sz val="8"/>
      <color theme="0"/>
      <name val="Gotham Bold"/>
      <family val="3"/>
      <scheme val="major"/>
    </font>
    <font>
      <sz val="16"/>
      <name val="Gotham Bold"/>
      <family val="3"/>
      <scheme val="major"/>
    </font>
    <font>
      <sz val="11"/>
      <color theme="4"/>
      <name val="Open Sans Light"/>
      <family val="2"/>
      <scheme val="minor"/>
    </font>
    <font>
      <i/>
      <sz val="11"/>
      <color theme="3"/>
      <name val="Open Sans Light"/>
      <family val="2"/>
      <scheme val="minor"/>
    </font>
    <font>
      <sz val="9"/>
      <color theme="1"/>
      <name val="Open Sans Light"/>
      <family val="2"/>
      <scheme val="minor"/>
    </font>
    <font>
      <sz val="20"/>
      <color theme="1"/>
      <name val="Gotham Bold"/>
      <family val="3"/>
      <scheme val="major"/>
    </font>
    <font>
      <b/>
      <i/>
      <sz val="11"/>
      <name val="Open Sans Light"/>
      <family val="2"/>
    </font>
    <font>
      <sz val="12"/>
      <color theme="4"/>
      <name val="Gotham Bold"/>
      <family val="3"/>
      <scheme val="major"/>
    </font>
    <font>
      <b/>
      <sz val="10"/>
      <color theme="8"/>
      <name val="Gotham Bold"/>
      <family val="3"/>
    </font>
    <font>
      <b/>
      <sz val="16"/>
      <color theme="4"/>
      <name val="Open Sans Light"/>
      <family val="2"/>
      <scheme val="minor"/>
    </font>
    <font>
      <b/>
      <sz val="8"/>
      <color theme="8"/>
      <name val="Open Sans Light"/>
      <family val="2"/>
    </font>
    <font>
      <sz val="12"/>
      <color theme="0" tint="-0.14999847407452621"/>
      <name val="Open Sans Light"/>
      <family val="2"/>
    </font>
    <font>
      <sz val="14"/>
      <color theme="0" tint="-0.14999847407452621"/>
      <name val="Gotham Bold"/>
      <family val="3"/>
    </font>
    <font>
      <sz val="12"/>
      <color theme="0" tint="-0.14999847407452621"/>
      <name val="Gotham Bold"/>
      <family val="3"/>
    </font>
    <font>
      <b/>
      <sz val="12"/>
      <color theme="0" tint="-0.14999847407452621"/>
      <name val="Open Sans Light"/>
      <family val="2"/>
    </font>
    <font>
      <sz val="8"/>
      <color theme="0" tint="-0.14999847407452621"/>
      <name val="Open Sans Light"/>
      <family val="2"/>
      <scheme val="minor"/>
    </font>
    <font>
      <sz val="11"/>
      <color theme="0"/>
      <name val="Open Sans Light"/>
      <family val="2"/>
      <scheme val="minor"/>
    </font>
    <font>
      <b/>
      <sz val="14"/>
      <name val="Open Sans Light"/>
      <family val="2"/>
    </font>
    <font>
      <b/>
      <sz val="14"/>
      <name val="Open Sans Light"/>
      <family val="2"/>
      <scheme val="minor"/>
    </font>
    <font>
      <b/>
      <sz val="14"/>
      <color theme="0"/>
      <name val="Open Sans Light"/>
      <family val="2"/>
    </font>
    <font>
      <sz val="26"/>
      <color theme="4"/>
      <name val="Open Sans Light"/>
      <family val="2"/>
      <scheme val="minor"/>
    </font>
    <font>
      <sz val="20"/>
      <color theme="0"/>
      <name val="Open Sans Light"/>
      <family val="2"/>
      <scheme val="minor"/>
    </font>
    <font>
      <b/>
      <sz val="10"/>
      <color theme="4"/>
      <name val="Open Sans Light"/>
      <family val="2"/>
      <scheme val="minor"/>
    </font>
    <font>
      <b/>
      <i/>
      <sz val="12"/>
      <color theme="3"/>
      <name val="Open Sans Light"/>
      <family val="2"/>
    </font>
    <font>
      <sz val="22"/>
      <color theme="0"/>
      <name val="Open Sans Light"/>
      <family val="2"/>
      <scheme val="minor"/>
    </font>
    <font>
      <sz val="22"/>
      <color theme="4"/>
      <name val="Open Sans Light"/>
      <family val="2"/>
      <scheme val="minor"/>
    </font>
    <font>
      <i/>
      <sz val="12"/>
      <color theme="0"/>
      <name val="Open Sans Light"/>
      <family val="2"/>
      <scheme val="minor"/>
    </font>
    <font>
      <b/>
      <u/>
      <sz val="12"/>
      <color theme="10"/>
      <name val="Open Sans Light"/>
      <family val="2"/>
      <scheme val="minor"/>
    </font>
    <font>
      <b/>
      <i/>
      <u/>
      <sz val="12"/>
      <color theme="4"/>
      <name val="Open Sans Light"/>
      <family val="2"/>
      <scheme val="minor"/>
    </font>
    <font>
      <b/>
      <sz val="12"/>
      <color theme="4"/>
      <name val="Open Sans Light"/>
      <family val="2"/>
      <scheme val="minor"/>
    </font>
    <font>
      <b/>
      <sz val="12"/>
      <color theme="0"/>
      <name val="Open Sans Light"/>
      <family val="2"/>
      <scheme val="minor"/>
    </font>
    <font>
      <b/>
      <u/>
      <sz val="12"/>
      <color theme="4"/>
      <name val="Open Sans Light"/>
      <family val="2"/>
      <scheme val="minor"/>
    </font>
    <font>
      <sz val="18"/>
      <color theme="0"/>
      <name val="Open Sans Light"/>
      <family val="2"/>
      <scheme val="minor"/>
    </font>
    <font>
      <sz val="18"/>
      <color theme="6"/>
      <name val="Open Sans Light"/>
      <family val="2"/>
      <scheme val="minor"/>
    </font>
    <font>
      <sz val="10"/>
      <color theme="4"/>
      <name val="Open Sans Light"/>
      <family val="2"/>
    </font>
    <font>
      <sz val="12"/>
      <color theme="3"/>
      <name val="Open Sans Light"/>
      <family val="2"/>
    </font>
    <font>
      <b/>
      <sz val="16"/>
      <color theme="3"/>
      <name val="Gotham Bold"/>
      <family val="3"/>
      <scheme val="major"/>
    </font>
    <font>
      <b/>
      <sz val="18"/>
      <color theme="3"/>
      <name val="Gotham Bold"/>
      <family val="3"/>
      <scheme val="major"/>
    </font>
    <font>
      <b/>
      <sz val="12"/>
      <color theme="3"/>
      <name val="Open Sans Light"/>
      <family val="2"/>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4659260841701"/>
        <bgColor indexed="64"/>
      </patternFill>
    </fill>
    <fill>
      <patternFill patternType="lightGray">
        <bgColor theme="0"/>
      </patternFill>
    </fill>
    <fill>
      <patternFill patternType="gray125">
        <bgColor theme="0"/>
      </patternFill>
    </fill>
    <fill>
      <patternFill patternType="solid">
        <fgColor theme="4"/>
        <bgColor indexed="64"/>
      </patternFill>
    </fill>
    <fill>
      <patternFill patternType="solid">
        <fgColor theme="6"/>
        <bgColor indexed="64"/>
      </patternFill>
    </fill>
    <fill>
      <patternFill patternType="solid">
        <fgColor theme="2"/>
        <bgColor indexed="64"/>
      </patternFill>
    </fill>
    <fill>
      <patternFill patternType="solid">
        <fgColor theme="7"/>
        <bgColor indexed="64"/>
      </patternFill>
    </fill>
    <fill>
      <patternFill patternType="solid">
        <fgColor theme="3"/>
        <bgColor indexed="64"/>
      </patternFill>
    </fill>
    <fill>
      <patternFill patternType="solid">
        <fgColor theme="5"/>
        <bgColor indexed="64"/>
      </patternFill>
    </fill>
    <fill>
      <patternFill patternType="solid">
        <fgColor rgb="FFFFFF00"/>
        <bgColor indexed="64"/>
      </patternFill>
    </fill>
  </fills>
  <borders count="49">
    <border>
      <left/>
      <right/>
      <top/>
      <bottom/>
      <diagonal/>
    </border>
    <border>
      <left style="dashed">
        <color auto="1"/>
      </left>
      <right style="dashed">
        <color auto="1"/>
      </right>
      <top style="thin">
        <color auto="1"/>
      </top>
      <bottom style="thin">
        <color auto="1"/>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medium">
        <color rgb="FF008000"/>
      </left>
      <right style="thin">
        <color theme="9" tint="-0.249977111117893"/>
      </right>
      <top style="medium">
        <color rgb="FF008000"/>
      </top>
      <bottom/>
      <diagonal/>
    </border>
    <border>
      <left style="medium">
        <color rgb="FF008000"/>
      </left>
      <right style="thin">
        <color theme="9" tint="-0.249977111117893"/>
      </right>
      <top/>
      <bottom/>
      <diagonal/>
    </border>
    <border>
      <left style="medium">
        <color rgb="FF008000"/>
      </left>
      <right style="thin">
        <color theme="9" tint="-0.249977111117893"/>
      </right>
      <top/>
      <bottom style="medium">
        <color rgb="FF008000"/>
      </bottom>
      <diagonal/>
    </border>
    <border>
      <left/>
      <right/>
      <top/>
      <bottom style="thin">
        <color indexed="64"/>
      </bottom>
      <diagonal/>
    </border>
    <border>
      <left/>
      <right style="mediumDashDot">
        <color theme="0"/>
      </right>
      <top/>
      <bottom/>
      <diagonal/>
    </border>
    <border>
      <left style="mediumDashDot">
        <color theme="0"/>
      </left>
      <right/>
      <top/>
      <bottom/>
      <diagonal/>
    </border>
    <border>
      <left style="mediumDashDot">
        <color theme="0"/>
      </left>
      <right style="mediumDashDot">
        <color theme="0"/>
      </right>
      <top style="mediumDashDot">
        <color theme="0"/>
      </top>
      <bottom/>
      <diagonal/>
    </border>
    <border>
      <left style="mediumDashDot">
        <color theme="0"/>
      </left>
      <right style="mediumDashDot">
        <color theme="0"/>
      </right>
      <top/>
      <bottom/>
      <diagonal/>
    </border>
    <border>
      <left style="mediumDashDot">
        <color theme="0"/>
      </left>
      <right style="mediumDashDot">
        <color theme="0"/>
      </right>
      <top style="mediumDashDot">
        <color theme="2"/>
      </top>
      <bottom/>
      <diagonal/>
    </border>
    <border>
      <left/>
      <right/>
      <top style="medium">
        <color theme="8"/>
      </top>
      <bottom/>
      <diagonal/>
    </border>
    <border>
      <left/>
      <right/>
      <top style="medium">
        <color indexed="64"/>
      </top>
      <bottom/>
      <diagonal/>
    </border>
    <border>
      <left style="medium">
        <color indexed="64"/>
      </left>
      <right/>
      <top/>
      <bottom/>
      <diagonal/>
    </border>
    <border>
      <left/>
      <right/>
      <top/>
      <bottom style="thin">
        <color theme="2"/>
      </bottom>
      <diagonal/>
    </border>
    <border>
      <left/>
      <right style="thin">
        <color theme="2"/>
      </right>
      <top/>
      <bottom/>
      <diagonal/>
    </border>
    <border>
      <left style="medium">
        <color theme="8"/>
      </left>
      <right style="thin">
        <color theme="2"/>
      </right>
      <top/>
      <bottom/>
      <diagonal/>
    </border>
    <border>
      <left style="dashDot">
        <color theme="0" tint="-0.34998626667073579"/>
      </left>
      <right style="dashDot">
        <color theme="0" tint="-0.34998626667073579"/>
      </right>
      <top style="dashDot">
        <color theme="0" tint="-0.34998626667073579"/>
      </top>
      <bottom style="dashDot">
        <color theme="0" tint="-0.34998626667073579"/>
      </bottom>
      <diagonal/>
    </border>
    <border>
      <left/>
      <right style="medium">
        <color theme="8"/>
      </right>
      <top/>
      <bottom/>
      <diagonal/>
    </border>
    <border>
      <left style="medium">
        <color theme="8"/>
      </left>
      <right/>
      <top/>
      <bottom/>
      <diagonal/>
    </border>
    <border>
      <left style="thin">
        <color theme="9" tint="-0.249977111117893"/>
      </left>
      <right style="thin">
        <color theme="9" tint="-0.249977111117893"/>
      </right>
      <top/>
      <bottom style="thin">
        <color theme="9" tint="-0.249977111117893"/>
      </bottom>
      <diagonal/>
    </border>
    <border>
      <left style="thin">
        <color theme="9" tint="-0.249977111117893"/>
      </left>
      <right/>
      <top/>
      <bottom style="thin">
        <color theme="9" tint="-0.249977111117893"/>
      </bottom>
      <diagonal/>
    </border>
    <border>
      <left/>
      <right style="thin">
        <color theme="9" tint="-0.249977111117893"/>
      </right>
      <top/>
      <bottom style="thin">
        <color theme="9" tint="-0.249977111117893"/>
      </bottom>
      <diagonal/>
    </border>
    <border>
      <left style="thin">
        <color theme="4"/>
      </left>
      <right style="thin">
        <color theme="4"/>
      </right>
      <top style="thin">
        <color theme="4"/>
      </top>
      <bottom style="thin">
        <color theme="4"/>
      </bottom>
      <diagonal/>
    </border>
    <border>
      <left/>
      <right/>
      <top/>
      <bottom style="thin">
        <color theme="4"/>
      </bottom>
      <diagonal/>
    </border>
    <border>
      <left/>
      <right/>
      <top style="thin">
        <color theme="4"/>
      </top>
      <bottom style="thin">
        <color theme="4"/>
      </bottom>
      <diagonal/>
    </border>
    <border>
      <left/>
      <right/>
      <top style="thin">
        <color theme="4"/>
      </top>
      <bottom/>
      <diagonal/>
    </border>
    <border>
      <left/>
      <right/>
      <top/>
      <bottom style="thin">
        <color theme="8"/>
      </bottom>
      <diagonal/>
    </border>
    <border>
      <left/>
      <right style="thin">
        <color theme="8"/>
      </right>
      <top/>
      <bottom style="thin">
        <color theme="8"/>
      </bottom>
      <diagonal/>
    </border>
    <border>
      <left/>
      <right style="thin">
        <color theme="8"/>
      </right>
      <top/>
      <bottom/>
      <diagonal/>
    </border>
    <border>
      <left/>
      <right style="thin">
        <color theme="8"/>
      </right>
      <top style="thin">
        <color theme="0" tint="-0.14999847407452621"/>
      </top>
      <bottom/>
      <diagonal/>
    </border>
    <border>
      <left/>
      <right/>
      <top style="thin">
        <color theme="0" tint="-0.14999847407452621"/>
      </top>
      <bottom/>
      <diagonal/>
    </border>
    <border>
      <left style="dashDot">
        <color theme="0" tint="-0.34998626667073579"/>
      </left>
      <right style="dashDot">
        <color theme="0" tint="-0.34998626667073579"/>
      </right>
      <top style="dashDot">
        <color theme="0" tint="-0.34998626667073579"/>
      </top>
      <bottom/>
      <diagonal/>
    </border>
    <border>
      <left style="dashDot">
        <color theme="0" tint="-0.34998626667073579"/>
      </left>
      <right style="dashDot">
        <color theme="0" tint="-0.34998626667073579"/>
      </right>
      <top/>
      <bottom style="dashDot">
        <color theme="0" tint="-0.34998626667073579"/>
      </bottom>
      <diagonal/>
    </border>
    <border>
      <left/>
      <right style="thin">
        <color theme="0" tint="-0.14999847407452621"/>
      </right>
      <top/>
      <bottom/>
      <diagonal/>
    </border>
    <border>
      <left style="thin">
        <color theme="0" tint="-0.14999847407452621"/>
      </left>
      <right/>
      <top/>
      <bottom style="thin">
        <color theme="8"/>
      </bottom>
      <diagonal/>
    </border>
    <border>
      <left/>
      <right style="thin">
        <color theme="8"/>
      </right>
      <top/>
      <bottom style="thin">
        <color theme="3"/>
      </bottom>
      <diagonal/>
    </border>
    <border>
      <left/>
      <right/>
      <top/>
      <bottom style="thin">
        <color theme="3"/>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indexed="64"/>
      </left>
      <right/>
      <top style="thin">
        <color indexed="64"/>
      </top>
      <bottom/>
      <diagonal/>
    </border>
    <border>
      <left style="thin">
        <color theme="1"/>
      </left>
      <right/>
      <top style="thin">
        <color theme="1"/>
      </top>
      <bottom style="thin">
        <color theme="1"/>
      </bottom>
      <diagonal/>
    </border>
    <border>
      <left style="thin">
        <color theme="1"/>
      </left>
      <right/>
      <top/>
      <bottom style="thin">
        <color theme="1"/>
      </bottom>
      <diagonal/>
    </border>
  </borders>
  <cellStyleXfs count="6">
    <xf numFmtId="0" fontId="0" fillId="0" borderId="0"/>
    <xf numFmtId="0" fontId="4" fillId="0" borderId="0" applyNumberFormat="0" applyFill="0" applyBorder="0" applyAlignment="0" applyProtection="0"/>
    <xf numFmtId="0" fontId="5" fillId="4" borderId="1">
      <alignment vertical="top" wrapText="1"/>
    </xf>
    <xf numFmtId="0" fontId="5" fillId="3" borderId="1">
      <alignment vertical="top" wrapText="1"/>
    </xf>
    <xf numFmtId="0" fontId="6" fillId="0" borderId="0"/>
    <xf numFmtId="9" fontId="7" fillId="0" borderId="0" applyFont="0" applyFill="0" applyBorder="0" applyAlignment="0" applyProtection="0"/>
  </cellStyleXfs>
  <cellXfs count="463">
    <xf numFmtId="0" fontId="0" fillId="0" borderId="0" xfId="0"/>
    <xf numFmtId="0" fontId="0" fillId="2" borderId="0" xfId="0" applyFill="1"/>
    <xf numFmtId="0" fontId="11" fillId="2" borderId="0" xfId="0" applyFont="1" applyFill="1" applyAlignment="1">
      <alignment vertical="top" wrapText="1"/>
    </xf>
    <xf numFmtId="0" fontId="14" fillId="2" borderId="0" xfId="0" applyFont="1" applyFill="1" applyAlignment="1">
      <alignment vertical="top" wrapText="1"/>
    </xf>
    <xf numFmtId="0" fontId="11" fillId="0" borderId="0" xfId="0" applyFont="1" applyAlignment="1">
      <alignment vertical="top" wrapText="1"/>
    </xf>
    <xf numFmtId="0" fontId="17" fillId="2" borderId="0" xfId="0" applyFont="1" applyFill="1" applyAlignment="1">
      <alignment vertical="top" wrapText="1"/>
    </xf>
    <xf numFmtId="0" fontId="18" fillId="2" borderId="0" xfId="0" applyFont="1" applyFill="1" applyAlignment="1">
      <alignment horizontal="left" vertical="top" wrapText="1"/>
    </xf>
    <xf numFmtId="0" fontId="18" fillId="2" borderId="0" xfId="0" applyFont="1" applyFill="1" applyAlignment="1">
      <alignment vertical="top" wrapText="1"/>
    </xf>
    <xf numFmtId="0" fontId="11" fillId="3" borderId="0" xfId="0" applyFont="1" applyFill="1" applyAlignment="1">
      <alignment vertical="top" wrapText="1"/>
    </xf>
    <xf numFmtId="0" fontId="11" fillId="3" borderId="0" xfId="0" applyFont="1" applyFill="1" applyAlignment="1">
      <alignment vertical="center" wrapText="1"/>
    </xf>
    <xf numFmtId="0" fontId="11" fillId="2" borderId="0" xfId="0" applyFont="1" applyFill="1" applyAlignment="1">
      <alignment vertical="center" wrapText="1"/>
    </xf>
    <xf numFmtId="0" fontId="14" fillId="2" borderId="0" xfId="0" applyFont="1" applyFill="1" applyAlignment="1">
      <alignment vertical="center" wrapText="1"/>
    </xf>
    <xf numFmtId="0" fontId="11" fillId="0" borderId="0" xfId="0" applyFont="1" applyAlignment="1">
      <alignment vertical="center" wrapText="1"/>
    </xf>
    <xf numFmtId="0" fontId="20" fillId="3" borderId="0" xfId="0" applyFont="1" applyFill="1" applyAlignment="1">
      <alignment vertical="center" wrapText="1"/>
    </xf>
    <xf numFmtId="0" fontId="20" fillId="2" borderId="0" xfId="0" applyFont="1" applyFill="1" applyAlignment="1">
      <alignment vertical="center" wrapText="1"/>
    </xf>
    <xf numFmtId="0" fontId="20" fillId="0" borderId="0" xfId="0" applyFont="1" applyAlignment="1">
      <alignment vertical="center" wrapText="1"/>
    </xf>
    <xf numFmtId="0" fontId="18" fillId="3" borderId="0" xfId="0" applyFont="1" applyFill="1" applyAlignment="1">
      <alignment vertical="top" wrapText="1"/>
    </xf>
    <xf numFmtId="0" fontId="17" fillId="3" borderId="0" xfId="0" applyFont="1" applyFill="1" applyAlignment="1">
      <alignment vertical="top" wrapText="1"/>
    </xf>
    <xf numFmtId="0" fontId="21" fillId="3" borderId="0" xfId="0" applyFont="1" applyFill="1" applyAlignment="1">
      <alignment vertical="top" wrapText="1"/>
    </xf>
    <xf numFmtId="0" fontId="21" fillId="2" borderId="0" xfId="0" applyFont="1" applyFill="1" applyAlignment="1">
      <alignment vertical="top" wrapText="1"/>
    </xf>
    <xf numFmtId="0" fontId="21" fillId="2" borderId="0" xfId="0" applyFont="1" applyFill="1" applyAlignment="1">
      <alignment horizontal="center" vertical="top" wrapText="1"/>
    </xf>
    <xf numFmtId="0" fontId="19" fillId="2" borderId="0" xfId="0" applyFont="1" applyFill="1" applyAlignment="1">
      <alignment horizontal="right" vertical="center" wrapText="1"/>
    </xf>
    <xf numFmtId="0" fontId="18" fillId="2" borderId="0" xfId="0" applyFont="1" applyFill="1" applyAlignment="1">
      <alignment vertical="center" wrapText="1"/>
    </xf>
    <xf numFmtId="0" fontId="18" fillId="2" borderId="0" xfId="0" applyFont="1" applyFill="1" applyAlignment="1">
      <alignment horizontal="left" vertical="center" wrapText="1"/>
    </xf>
    <xf numFmtId="0" fontId="17" fillId="0" borderId="0" xfId="0" applyFont="1" applyAlignment="1">
      <alignment vertical="top" wrapText="1"/>
    </xf>
    <xf numFmtId="0" fontId="23" fillId="2" borderId="0" xfId="0" applyFont="1" applyFill="1" applyAlignment="1">
      <alignment vertical="top" wrapText="1"/>
    </xf>
    <xf numFmtId="49" fontId="18" fillId="2" borderId="0" xfId="0" applyNumberFormat="1" applyFont="1" applyFill="1" applyAlignment="1">
      <alignment vertical="top" wrapText="1"/>
    </xf>
    <xf numFmtId="0" fontId="25" fillId="2" borderId="0" xfId="1" applyFont="1" applyFill="1" applyBorder="1" applyAlignment="1">
      <alignment vertical="top" wrapText="1"/>
    </xf>
    <xf numFmtId="0" fontId="25" fillId="2" borderId="0" xfId="1" quotePrefix="1" applyFont="1" applyFill="1" applyBorder="1" applyAlignment="1">
      <alignment vertical="top" wrapText="1"/>
    </xf>
    <xf numFmtId="0" fontId="18" fillId="0" borderId="0" xfId="0" applyFont="1" applyAlignment="1">
      <alignment vertical="top" wrapText="1"/>
    </xf>
    <xf numFmtId="0" fontId="18" fillId="8" borderId="0" xfId="0" applyFont="1" applyFill="1" applyAlignment="1">
      <alignment horizontal="left" vertical="center" wrapText="1"/>
    </xf>
    <xf numFmtId="0" fontId="17" fillId="3" borderId="0" xfId="0" applyFont="1" applyFill="1" applyAlignment="1">
      <alignment horizontal="left" vertical="center" wrapText="1"/>
    </xf>
    <xf numFmtId="0" fontId="17" fillId="0" borderId="0" xfId="0" applyFont="1" applyAlignment="1">
      <alignment horizontal="left" vertical="center" wrapText="1"/>
    </xf>
    <xf numFmtId="0" fontId="23" fillId="3" borderId="0" xfId="0" applyFont="1" applyFill="1" applyAlignment="1">
      <alignment vertical="top" wrapText="1"/>
    </xf>
    <xf numFmtId="0" fontId="23" fillId="2" borderId="0" xfId="0" applyFont="1" applyFill="1" applyAlignment="1">
      <alignment vertical="center" wrapText="1"/>
    </xf>
    <xf numFmtId="0" fontId="23" fillId="0" borderId="0" xfId="0" applyFont="1" applyAlignment="1">
      <alignment vertical="top" wrapText="1"/>
    </xf>
    <xf numFmtId="0" fontId="26" fillId="2" borderId="0" xfId="0" applyFont="1" applyFill="1" applyAlignment="1">
      <alignment horizontal="center" vertical="top" wrapText="1"/>
    </xf>
    <xf numFmtId="0" fontId="22" fillId="2" borderId="0" xfId="0" applyFont="1" applyFill="1" applyAlignment="1">
      <alignment vertical="center" wrapText="1"/>
    </xf>
    <xf numFmtId="0" fontId="18" fillId="2" borderId="9" xfId="0" applyFont="1" applyFill="1" applyBorder="1" applyAlignment="1">
      <alignment vertical="top" wrapText="1"/>
    </xf>
    <xf numFmtId="0" fontId="11" fillId="3" borderId="14" xfId="0" applyFont="1" applyFill="1" applyBorder="1" applyAlignment="1">
      <alignment vertical="top" wrapText="1"/>
    </xf>
    <xf numFmtId="0" fontId="23" fillId="3" borderId="14" xfId="0" applyFont="1" applyFill="1" applyBorder="1" applyAlignment="1">
      <alignment vertical="top" wrapText="1"/>
    </xf>
    <xf numFmtId="0" fontId="18" fillId="3" borderId="14" xfId="0" applyFont="1" applyFill="1" applyBorder="1" applyAlignment="1">
      <alignment vertical="top" wrapText="1"/>
    </xf>
    <xf numFmtId="0" fontId="14" fillId="3" borderId="14" xfId="0" applyFont="1" applyFill="1" applyBorder="1" applyAlignment="1">
      <alignment vertical="top" wrapText="1"/>
    </xf>
    <xf numFmtId="0" fontId="28" fillId="3" borderId="14" xfId="0" applyFont="1" applyFill="1" applyBorder="1" applyAlignment="1">
      <alignment vertical="top" wrapText="1"/>
    </xf>
    <xf numFmtId="0" fontId="18" fillId="3" borderId="15" xfId="0" applyFont="1" applyFill="1" applyBorder="1" applyAlignment="1">
      <alignment vertical="top" wrapText="1"/>
    </xf>
    <xf numFmtId="0" fontId="0" fillId="3" borderId="0" xfId="0" applyFill="1"/>
    <xf numFmtId="0" fontId="0" fillId="3" borderId="0" xfId="0" applyFill="1" applyAlignment="1">
      <alignment vertical="center"/>
    </xf>
    <xf numFmtId="0" fontId="0" fillId="2" borderId="0" xfId="0" applyFill="1" applyAlignment="1">
      <alignment vertical="center"/>
    </xf>
    <xf numFmtId="0" fontId="31" fillId="2" borderId="0" xfId="0" applyFont="1" applyFill="1" applyAlignment="1">
      <alignment vertical="center"/>
    </xf>
    <xf numFmtId="0" fontId="0" fillId="0" borderId="0" xfId="0" applyAlignment="1">
      <alignment vertical="center"/>
    </xf>
    <xf numFmtId="0" fontId="33" fillId="3" borderId="0" xfId="0" applyFont="1" applyFill="1" applyAlignment="1">
      <alignment horizontal="right" vertical="center"/>
    </xf>
    <xf numFmtId="0" fontId="0" fillId="3" borderId="0" xfId="0" applyFill="1" applyAlignment="1">
      <alignment vertical="center" wrapText="1"/>
    </xf>
    <xf numFmtId="0" fontId="33" fillId="2" borderId="0" xfId="0" applyFont="1" applyFill="1" applyAlignment="1">
      <alignment horizontal="right" vertical="center"/>
    </xf>
    <xf numFmtId="0" fontId="0" fillId="2" borderId="0" xfId="0" applyFill="1" applyAlignment="1">
      <alignment vertical="center" wrapText="1"/>
    </xf>
    <xf numFmtId="0" fontId="32" fillId="3" borderId="0" xfId="0" applyFont="1" applyFill="1" applyAlignment="1">
      <alignment vertical="center"/>
    </xf>
    <xf numFmtId="0" fontId="32" fillId="2" borderId="0" xfId="0" applyFont="1" applyFill="1" applyAlignment="1">
      <alignment vertical="center"/>
    </xf>
    <xf numFmtId="0" fontId="32" fillId="0" borderId="0" xfId="0" applyFont="1" applyAlignment="1">
      <alignment vertical="center"/>
    </xf>
    <xf numFmtId="0" fontId="34" fillId="2" borderId="0" xfId="0" applyFont="1" applyFill="1" applyAlignment="1">
      <alignment horizontal="right" vertical="center"/>
    </xf>
    <xf numFmtId="0" fontId="31" fillId="2" borderId="0" xfId="0" applyFont="1" applyFill="1" applyAlignment="1">
      <alignment vertical="center" wrapText="1"/>
    </xf>
    <xf numFmtId="0" fontId="0" fillId="0" borderId="0" xfId="0" applyAlignment="1">
      <alignment vertical="center" wrapText="1"/>
    </xf>
    <xf numFmtId="0" fontId="33" fillId="0" borderId="0" xfId="0" applyFont="1" applyAlignment="1">
      <alignment horizontal="right" vertical="center"/>
    </xf>
    <xf numFmtId="0" fontId="33" fillId="3" borderId="0" xfId="0" applyFont="1" applyFill="1" applyAlignment="1">
      <alignment horizontal="right" vertical="center" wrapText="1"/>
    </xf>
    <xf numFmtId="0" fontId="33" fillId="2" borderId="0" xfId="0" applyFont="1" applyFill="1" applyAlignment="1">
      <alignment horizontal="right" vertical="center" wrapText="1"/>
    </xf>
    <xf numFmtId="0" fontId="34" fillId="2" borderId="0" xfId="0" applyFont="1" applyFill="1" applyAlignment="1">
      <alignment horizontal="right" vertical="center" wrapText="1"/>
    </xf>
    <xf numFmtId="0" fontId="33" fillId="0" borderId="0" xfId="0" applyFont="1" applyAlignment="1">
      <alignment horizontal="right" vertical="center" wrapText="1"/>
    </xf>
    <xf numFmtId="0" fontId="11" fillId="3" borderId="16" xfId="0" applyFont="1" applyFill="1" applyBorder="1" applyAlignment="1">
      <alignment vertical="top" wrapText="1"/>
    </xf>
    <xf numFmtId="0" fontId="20" fillId="3" borderId="16" xfId="0" applyFont="1" applyFill="1" applyBorder="1" applyAlignment="1">
      <alignment vertical="center" wrapText="1"/>
    </xf>
    <xf numFmtId="0" fontId="21" fillId="3" borderId="16" xfId="0" applyFont="1" applyFill="1" applyBorder="1" applyAlignment="1">
      <alignment vertical="top" wrapText="1"/>
    </xf>
    <xf numFmtId="0" fontId="17" fillId="3" borderId="16" xfId="0" applyFont="1" applyFill="1" applyBorder="1" applyAlignment="1">
      <alignment vertical="top" wrapText="1"/>
    </xf>
    <xf numFmtId="0" fontId="17" fillId="3" borderId="16" xfId="0" applyFont="1" applyFill="1" applyBorder="1" applyAlignment="1">
      <alignment horizontal="left" vertical="center" wrapText="1"/>
    </xf>
    <xf numFmtId="0" fontId="11" fillId="3" borderId="16" xfId="0" applyFont="1" applyFill="1" applyBorder="1" applyAlignment="1">
      <alignment vertical="center" wrapText="1"/>
    </xf>
    <xf numFmtId="0" fontId="36" fillId="8" borderId="0" xfId="0" applyFont="1" applyFill="1" applyAlignment="1">
      <alignment horizontal="left" vertical="center" wrapText="1"/>
    </xf>
    <xf numFmtId="0" fontId="37" fillId="8" borderId="0" xfId="0" applyFont="1" applyFill="1" applyAlignment="1">
      <alignment horizontal="left" vertical="center" wrapText="1"/>
    </xf>
    <xf numFmtId="49" fontId="23" fillId="2" borderId="0" xfId="0" applyNumberFormat="1" applyFont="1" applyFill="1" applyAlignment="1">
      <alignment horizontal="left" vertical="top" wrapText="1" indent="3"/>
    </xf>
    <xf numFmtId="0" fontId="11" fillId="3" borderId="15" xfId="0" applyFont="1" applyFill="1" applyBorder="1" applyAlignment="1">
      <alignment vertical="top" wrapText="1"/>
    </xf>
    <xf numFmtId="0" fontId="23" fillId="3" borderId="15" xfId="0" applyFont="1" applyFill="1" applyBorder="1" applyAlignment="1">
      <alignment vertical="top" wrapText="1"/>
    </xf>
    <xf numFmtId="0" fontId="11" fillId="3" borderId="17" xfId="0" applyFont="1" applyFill="1" applyBorder="1" applyAlignment="1">
      <alignment vertical="top" wrapText="1"/>
    </xf>
    <xf numFmtId="0" fontId="23" fillId="3" borderId="17" xfId="0" applyFont="1" applyFill="1" applyBorder="1" applyAlignment="1">
      <alignment vertical="top" wrapText="1"/>
    </xf>
    <xf numFmtId="0" fontId="18" fillId="3" borderId="17" xfId="0" applyFont="1" applyFill="1" applyBorder="1" applyAlignment="1">
      <alignment vertical="top" wrapText="1"/>
    </xf>
    <xf numFmtId="0" fontId="17" fillId="3" borderId="17" xfId="0" applyFont="1" applyFill="1" applyBorder="1" applyAlignment="1">
      <alignment horizontal="center" vertical="top" wrapText="1"/>
    </xf>
    <xf numFmtId="0" fontId="11" fillId="3" borderId="18" xfId="0" applyFont="1" applyFill="1" applyBorder="1" applyAlignment="1">
      <alignment vertical="top" wrapText="1"/>
    </xf>
    <xf numFmtId="0" fontId="17" fillId="3" borderId="19" xfId="0" applyFont="1" applyFill="1" applyBorder="1" applyAlignment="1">
      <alignment vertical="top" wrapText="1"/>
    </xf>
    <xf numFmtId="0" fontId="20" fillId="3" borderId="19" xfId="0" applyFont="1" applyFill="1" applyBorder="1" applyAlignment="1">
      <alignment vertical="center" wrapText="1"/>
    </xf>
    <xf numFmtId="0" fontId="21" fillId="3" borderId="19" xfId="0" applyFont="1" applyFill="1" applyBorder="1" applyAlignment="1">
      <alignment vertical="top" wrapText="1"/>
    </xf>
    <xf numFmtId="0" fontId="18" fillId="3" borderId="19" xfId="0" applyFont="1" applyFill="1" applyBorder="1" applyAlignment="1">
      <alignment horizontal="left" vertical="center" wrapText="1"/>
    </xf>
    <xf numFmtId="0" fontId="18" fillId="3" borderId="19" xfId="0" applyFont="1" applyFill="1" applyBorder="1" applyAlignment="1">
      <alignment horizontal="left" vertical="top" wrapText="1"/>
    </xf>
    <xf numFmtId="0" fontId="14" fillId="3" borderId="19" xfId="0" applyFont="1" applyFill="1" applyBorder="1" applyAlignment="1">
      <alignment vertical="center" wrapText="1"/>
    </xf>
    <xf numFmtId="0" fontId="14" fillId="3" borderId="19" xfId="0" applyFont="1" applyFill="1" applyBorder="1" applyAlignment="1">
      <alignment vertical="top" wrapText="1"/>
    </xf>
    <xf numFmtId="0" fontId="11" fillId="3" borderId="19" xfId="0" applyFont="1" applyFill="1" applyBorder="1" applyAlignment="1">
      <alignment vertical="top" wrapText="1"/>
    </xf>
    <xf numFmtId="0" fontId="25" fillId="3" borderId="19" xfId="1" quotePrefix="1" applyFont="1" applyFill="1" applyBorder="1" applyAlignment="1">
      <alignment vertical="top" wrapText="1"/>
    </xf>
    <xf numFmtId="0" fontId="25" fillId="3" borderId="19" xfId="1" applyFont="1" applyFill="1" applyBorder="1" applyAlignment="1">
      <alignment vertical="top" wrapText="1"/>
    </xf>
    <xf numFmtId="0" fontId="9" fillId="2" borderId="0" xfId="0" applyFont="1" applyFill="1" applyAlignment="1">
      <alignment horizontal="center" vertical="top" wrapText="1"/>
    </xf>
    <xf numFmtId="0" fontId="20" fillId="7" borderId="0" xfId="0" applyFont="1" applyFill="1" applyAlignment="1">
      <alignment horizontal="left" vertical="center" wrapText="1"/>
    </xf>
    <xf numFmtId="0" fontId="38" fillId="2" borderId="0" xfId="0" applyFont="1" applyFill="1" applyAlignment="1">
      <alignment horizontal="center" vertical="top" wrapText="1"/>
    </xf>
    <xf numFmtId="0" fontId="39" fillId="2" borderId="0" xfId="0" applyFont="1" applyFill="1" applyAlignment="1">
      <alignment horizontal="center" vertical="top" wrapText="1"/>
    </xf>
    <xf numFmtId="0" fontId="38" fillId="2" borderId="0" xfId="0" quotePrefix="1" applyFont="1" applyFill="1" applyAlignment="1">
      <alignment horizontal="center" vertical="top" wrapText="1"/>
    </xf>
    <xf numFmtId="0" fontId="41" fillId="2" borderId="0" xfId="1" quotePrefix="1" applyFont="1" applyFill="1" applyBorder="1" applyAlignment="1">
      <alignment horizontal="center" vertical="top" wrapText="1"/>
    </xf>
    <xf numFmtId="0" fontId="41" fillId="2" borderId="0" xfId="1" applyFont="1" applyFill="1" applyBorder="1" applyAlignment="1">
      <alignment horizontal="center" vertical="top" wrapText="1"/>
    </xf>
    <xf numFmtId="0" fontId="20" fillId="2" borderId="0" xfId="0" applyFont="1" applyFill="1" applyAlignment="1">
      <alignment horizontal="left" vertical="center" wrapText="1"/>
    </xf>
    <xf numFmtId="0" fontId="40" fillId="2" borderId="0" xfId="0" applyFont="1" applyFill="1" applyAlignment="1">
      <alignment horizontal="left" vertical="center" wrapText="1"/>
    </xf>
    <xf numFmtId="0" fontId="18" fillId="2" borderId="9" xfId="0" applyFont="1" applyFill="1" applyBorder="1" applyAlignment="1">
      <alignment vertical="center" wrapText="1"/>
    </xf>
    <xf numFmtId="0" fontId="38" fillId="2" borderId="0" xfId="0" quotePrefix="1" applyFont="1" applyFill="1" applyAlignment="1">
      <alignment horizontal="center" vertical="center" wrapText="1"/>
    </xf>
    <xf numFmtId="0" fontId="20" fillId="7" borderId="0" xfId="0" applyFont="1" applyFill="1" applyAlignment="1">
      <alignment horizontal="left" vertical="center" wrapText="1" indent="1"/>
    </xf>
    <xf numFmtId="0" fontId="21" fillId="2" borderId="0" xfId="0" applyFont="1" applyFill="1" applyAlignment="1">
      <alignment horizontal="left" vertical="top" wrapText="1" indent="1"/>
    </xf>
    <xf numFmtId="0" fontId="18" fillId="2" borderId="0" xfId="0" applyFont="1" applyFill="1" applyAlignment="1">
      <alignment horizontal="left" vertical="top" wrapText="1" indent="1"/>
    </xf>
    <xf numFmtId="0" fontId="16" fillId="3" borderId="0" xfId="0" applyFont="1" applyFill="1" applyAlignment="1">
      <alignment horizontal="left" vertical="top" wrapText="1" indent="1"/>
    </xf>
    <xf numFmtId="0" fontId="16" fillId="2" borderId="0" xfId="0" applyFont="1" applyFill="1" applyAlignment="1">
      <alignment horizontal="left" vertical="top" wrapText="1" indent="1"/>
    </xf>
    <xf numFmtId="0" fontId="29" fillId="2" borderId="0" xfId="0" applyFont="1" applyFill="1" applyAlignment="1">
      <alignment horizontal="left" vertical="top" wrapText="1" indent="1"/>
    </xf>
    <xf numFmtId="0" fontId="30" fillId="2" borderId="0" xfId="0" applyFont="1" applyFill="1" applyAlignment="1">
      <alignment horizontal="left" vertical="top" wrapText="1" indent="1"/>
    </xf>
    <xf numFmtId="0" fontId="16" fillId="2" borderId="0" xfId="0" applyFont="1" applyFill="1" applyAlignment="1">
      <alignment horizontal="left" vertical="center" wrapText="1" indent="1"/>
    </xf>
    <xf numFmtId="0" fontId="16" fillId="3" borderId="14" xfId="0" applyFont="1" applyFill="1" applyBorder="1" applyAlignment="1">
      <alignment horizontal="left" vertical="top" wrapText="1" indent="1"/>
    </xf>
    <xf numFmtId="0" fontId="16" fillId="0" borderId="0" xfId="0" applyFont="1" applyAlignment="1">
      <alignment horizontal="left" vertical="top" wrapText="1" indent="1"/>
    </xf>
    <xf numFmtId="0" fontId="16" fillId="2" borderId="0" xfId="0" quotePrefix="1" applyFont="1" applyFill="1" applyAlignment="1">
      <alignment horizontal="left" vertical="top" wrapText="1" indent="1"/>
    </xf>
    <xf numFmtId="0" fontId="17" fillId="3" borderId="0" xfId="0" applyFont="1" applyFill="1" applyAlignment="1">
      <alignment horizontal="left" vertical="top" wrapText="1" indent="1"/>
    </xf>
    <xf numFmtId="0" fontId="17" fillId="2" borderId="0" xfId="0" applyFont="1" applyFill="1" applyAlignment="1">
      <alignment horizontal="left" vertical="top" wrapText="1" indent="1"/>
    </xf>
    <xf numFmtId="0" fontId="13" fillId="2" borderId="0" xfId="0" applyFont="1" applyFill="1" applyAlignment="1">
      <alignment horizontal="left" vertical="top" wrapText="1" indent="1"/>
    </xf>
    <xf numFmtId="0" fontId="11" fillId="2" borderId="0" xfId="0" applyFont="1" applyFill="1" applyAlignment="1">
      <alignment horizontal="left" vertical="top" wrapText="1" indent="1"/>
    </xf>
    <xf numFmtId="0" fontId="13" fillId="2" borderId="0" xfId="0" applyFont="1" applyFill="1" applyAlignment="1">
      <alignment horizontal="left" vertical="center" wrapText="1" indent="1"/>
    </xf>
    <xf numFmtId="0" fontId="13" fillId="3" borderId="14" xfId="0" applyFont="1" applyFill="1" applyBorder="1" applyAlignment="1">
      <alignment horizontal="left" vertical="top" wrapText="1" indent="1"/>
    </xf>
    <xf numFmtId="0" fontId="23" fillId="2" borderId="0" xfId="0" applyFont="1" applyFill="1" applyAlignment="1">
      <alignment horizontal="left" vertical="top" wrapText="1" indent="1"/>
    </xf>
    <xf numFmtId="0" fontId="13" fillId="0" borderId="0" xfId="0" applyFont="1" applyAlignment="1">
      <alignment horizontal="left" vertical="top" wrapText="1" indent="1"/>
    </xf>
    <xf numFmtId="0" fontId="13" fillId="3" borderId="0" xfId="0" applyFont="1" applyFill="1" applyAlignment="1">
      <alignment horizontal="left" vertical="top" wrapText="1" indent="1"/>
    </xf>
    <xf numFmtId="0" fontId="14" fillId="3" borderId="0" xfId="0" applyFont="1" applyFill="1" applyAlignment="1">
      <alignment horizontal="left" vertical="top" wrapText="1"/>
    </xf>
    <xf numFmtId="0" fontId="14" fillId="2" borderId="0" xfId="0" applyFont="1" applyFill="1" applyAlignment="1">
      <alignment horizontal="left" vertical="top" wrapText="1"/>
    </xf>
    <xf numFmtId="0" fontId="21" fillId="2" borderId="0" xfId="0" applyFont="1" applyFill="1" applyAlignment="1">
      <alignment horizontal="left" vertical="top" wrapText="1"/>
    </xf>
    <xf numFmtId="0" fontId="14" fillId="5" borderId="0" xfId="0" applyFont="1" applyFill="1" applyAlignment="1">
      <alignment horizontal="left" vertical="top" wrapText="1"/>
    </xf>
    <xf numFmtId="0" fontId="14" fillId="5" borderId="0" xfId="0" applyFont="1" applyFill="1" applyAlignment="1">
      <alignment horizontal="left" vertical="center" wrapText="1"/>
    </xf>
    <xf numFmtId="0" fontId="11" fillId="2" borderId="0" xfId="0" applyFont="1" applyFill="1" applyAlignment="1">
      <alignment horizontal="left" vertical="top" wrapText="1"/>
    </xf>
    <xf numFmtId="0" fontId="14" fillId="3" borderId="14" xfId="0" applyFont="1" applyFill="1" applyBorder="1" applyAlignment="1">
      <alignment horizontal="left" vertical="top" wrapText="1"/>
    </xf>
    <xf numFmtId="0" fontId="14" fillId="6" borderId="0" xfId="0" applyFont="1" applyFill="1" applyAlignment="1">
      <alignment horizontal="left" vertical="top" wrapText="1"/>
    </xf>
    <xf numFmtId="0" fontId="14" fillId="0" borderId="0" xfId="0" applyFont="1" applyAlignment="1">
      <alignment horizontal="left" vertical="top" wrapText="1"/>
    </xf>
    <xf numFmtId="0" fontId="17" fillId="3" borderId="0" xfId="0" applyFont="1" applyFill="1" applyAlignment="1">
      <alignment horizontal="left" vertical="top" wrapText="1"/>
    </xf>
    <xf numFmtId="0" fontId="17" fillId="2" borderId="0" xfId="0" applyFont="1" applyFill="1" applyAlignment="1">
      <alignment horizontal="left" vertical="top" wrapText="1"/>
    </xf>
    <xf numFmtId="0" fontId="24" fillId="2" borderId="0" xfId="0" applyFont="1" applyFill="1" applyAlignment="1">
      <alignment horizontal="left" vertical="center" wrapText="1"/>
    </xf>
    <xf numFmtId="0" fontId="24" fillId="2" borderId="0" xfId="0" applyFont="1" applyFill="1" applyAlignment="1">
      <alignment horizontal="left" vertical="top" wrapText="1"/>
    </xf>
    <xf numFmtId="0" fontId="13" fillId="2" borderId="0" xfId="0" applyFont="1" applyFill="1" applyAlignment="1">
      <alignment horizontal="left" vertical="top" wrapText="1"/>
    </xf>
    <xf numFmtId="0" fontId="12" fillId="2" borderId="0" xfId="0" applyFont="1" applyFill="1" applyAlignment="1">
      <alignment horizontal="left" vertical="top" wrapText="1"/>
    </xf>
    <xf numFmtId="0" fontId="24" fillId="3" borderId="14" xfId="0" applyFont="1" applyFill="1" applyBorder="1" applyAlignment="1">
      <alignment horizontal="left" vertical="top" wrapText="1"/>
    </xf>
    <xf numFmtId="0" fontId="17" fillId="6" borderId="0" xfId="0" applyFont="1" applyFill="1" applyAlignment="1">
      <alignment horizontal="left" vertical="top" wrapText="1"/>
    </xf>
    <xf numFmtId="0" fontId="11" fillId="6" borderId="0" xfId="0" applyFont="1" applyFill="1" applyAlignment="1">
      <alignment horizontal="left" vertical="top" wrapText="1"/>
    </xf>
    <xf numFmtId="0" fontId="23" fillId="2" borderId="0" xfId="0" applyFont="1" applyFill="1" applyAlignment="1">
      <alignment horizontal="left" vertical="top" wrapText="1"/>
    </xf>
    <xf numFmtId="0" fontId="18" fillId="5" borderId="0" xfId="0" applyFont="1" applyFill="1" applyAlignment="1">
      <alignment horizontal="left" vertical="top" wrapText="1"/>
    </xf>
    <xf numFmtId="0" fontId="12" fillId="0" borderId="0" xfId="0" applyFont="1" applyAlignment="1">
      <alignment horizontal="left" vertical="top" wrapText="1"/>
    </xf>
    <xf numFmtId="0" fontId="11" fillId="0" borderId="0" xfId="0" applyFont="1" applyAlignment="1">
      <alignment horizontal="left" vertical="top" wrapText="1"/>
    </xf>
    <xf numFmtId="0" fontId="11" fillId="3" borderId="15" xfId="0" applyFont="1" applyFill="1" applyBorder="1" applyAlignment="1">
      <alignment horizontal="left" vertical="top" wrapText="1"/>
    </xf>
    <xf numFmtId="0" fontId="12" fillId="3" borderId="0" xfId="0" applyFont="1" applyFill="1" applyAlignment="1">
      <alignment horizontal="left" vertical="top" wrapText="1"/>
    </xf>
    <xf numFmtId="0" fontId="11" fillId="3" borderId="0" xfId="0" applyFont="1" applyFill="1" applyAlignment="1">
      <alignment horizontal="left" vertical="top" wrapText="1"/>
    </xf>
    <xf numFmtId="0" fontId="27" fillId="3" borderId="17" xfId="0" applyFont="1" applyFill="1" applyBorder="1" applyAlignment="1">
      <alignment horizontal="center" vertical="top" wrapText="1"/>
    </xf>
    <xf numFmtId="0" fontId="27" fillId="2" borderId="0" xfId="0" applyFont="1" applyFill="1" applyAlignment="1">
      <alignment horizontal="center" vertical="top" wrapText="1"/>
    </xf>
    <xf numFmtId="0" fontId="35" fillId="7" borderId="0" xfId="0" applyFont="1" applyFill="1" applyAlignment="1">
      <alignment horizontal="left" vertical="center" wrapText="1"/>
    </xf>
    <xf numFmtId="0" fontId="43" fillId="2" borderId="0" xfId="0" applyFont="1" applyFill="1" applyAlignment="1">
      <alignment horizontal="center" vertical="top" wrapText="1"/>
    </xf>
    <xf numFmtId="0" fontId="44" fillId="2" borderId="0" xfId="0" applyFont="1" applyFill="1" applyAlignment="1">
      <alignment horizontal="center" vertical="top" wrapText="1"/>
    </xf>
    <xf numFmtId="0" fontId="45" fillId="2" borderId="12" xfId="0" applyFont="1" applyFill="1" applyBorder="1" applyAlignment="1">
      <alignment horizontal="center" vertical="center" wrapText="1"/>
    </xf>
    <xf numFmtId="0" fontId="45" fillId="2" borderId="0" xfId="0" applyFont="1" applyFill="1" applyAlignment="1">
      <alignment horizontal="center" vertical="top" wrapText="1"/>
    </xf>
    <xf numFmtId="0" fontId="45" fillId="3" borderId="14" xfId="0" applyFont="1" applyFill="1" applyBorder="1" applyAlignment="1">
      <alignment horizontal="center" vertical="top" wrapText="1"/>
    </xf>
    <xf numFmtId="0" fontId="45" fillId="2" borderId="13" xfId="0" applyFont="1" applyFill="1" applyBorder="1" applyAlignment="1">
      <alignment horizontal="center" vertical="top" wrapText="1"/>
    </xf>
    <xf numFmtId="0" fontId="45" fillId="2" borderId="10" xfId="0" applyFont="1" applyFill="1" applyBorder="1" applyAlignment="1">
      <alignment horizontal="center" vertical="top" wrapText="1"/>
    </xf>
    <xf numFmtId="0" fontId="45" fillId="2" borderId="11" xfId="0" applyFont="1" applyFill="1" applyBorder="1" applyAlignment="1">
      <alignment horizontal="center" vertical="top" wrapText="1"/>
    </xf>
    <xf numFmtId="0" fontId="47" fillId="0" borderId="0" xfId="0" applyFont="1" applyAlignment="1">
      <alignment horizontal="center" vertical="top" wrapText="1"/>
    </xf>
    <xf numFmtId="0" fontId="47" fillId="3" borderId="15" xfId="0" applyFont="1" applyFill="1" applyBorder="1" applyAlignment="1">
      <alignment horizontal="center" vertical="top" wrapText="1"/>
    </xf>
    <xf numFmtId="0" fontId="47" fillId="3" borderId="0" xfId="0" applyFont="1" applyFill="1" applyAlignment="1">
      <alignment horizontal="center" vertical="top" wrapText="1"/>
    </xf>
    <xf numFmtId="0" fontId="48" fillId="2" borderId="0" xfId="0" applyFont="1" applyFill="1" applyAlignment="1">
      <alignment horizontal="center" vertical="top" wrapText="1"/>
    </xf>
    <xf numFmtId="0" fontId="49" fillId="8" borderId="0" xfId="0" applyFont="1" applyFill="1" applyAlignment="1">
      <alignment horizontal="left" vertical="center" wrapText="1"/>
    </xf>
    <xf numFmtId="0" fontId="38" fillId="3" borderId="14" xfId="0" applyFont="1" applyFill="1" applyBorder="1" applyAlignment="1">
      <alignment horizontal="center" vertical="top" wrapText="1"/>
    </xf>
    <xf numFmtId="0" fontId="50" fillId="3" borderId="0" xfId="0" applyFont="1" applyFill="1" applyAlignment="1">
      <alignment vertical="center" wrapText="1"/>
    </xf>
    <xf numFmtId="0" fontId="50" fillId="2" borderId="0" xfId="0" applyFont="1" applyFill="1" applyAlignment="1">
      <alignment vertical="center" wrapText="1"/>
    </xf>
    <xf numFmtId="0" fontId="51" fillId="2" borderId="0" xfId="0" applyFont="1" applyFill="1" applyAlignment="1">
      <alignment vertical="center" wrapText="1"/>
    </xf>
    <xf numFmtId="0" fontId="50" fillId="0" borderId="0" xfId="0" applyFont="1" applyAlignment="1">
      <alignment vertical="center" wrapText="1"/>
    </xf>
    <xf numFmtId="0" fontId="0" fillId="2" borderId="21" xfId="0" applyFill="1" applyBorder="1"/>
    <xf numFmtId="0" fontId="14" fillId="3" borderId="0" xfId="0" applyFont="1" applyFill="1" applyAlignment="1">
      <alignment vertical="top" wrapText="1"/>
    </xf>
    <xf numFmtId="0" fontId="19" fillId="3" borderId="17" xfId="0" applyFont="1" applyFill="1" applyBorder="1" applyAlignment="1">
      <alignment horizontal="right" vertical="top" wrapText="1"/>
    </xf>
    <xf numFmtId="0" fontId="19" fillId="2" borderId="0" xfId="0" applyFont="1" applyFill="1" applyAlignment="1">
      <alignment horizontal="right" vertical="top" wrapText="1"/>
    </xf>
    <xf numFmtId="0" fontId="53" fillId="2" borderId="0" xfId="0" applyFont="1" applyFill="1" applyAlignment="1">
      <alignment horizontal="right" vertical="top" wrapText="1"/>
    </xf>
    <xf numFmtId="0" fontId="19" fillId="2" borderId="0" xfId="0" applyFont="1" applyFill="1" applyAlignment="1">
      <alignment horizontal="right" vertical="center" textRotation="90"/>
    </xf>
    <xf numFmtId="0" fontId="19" fillId="2" borderId="0" xfId="0" applyFont="1" applyFill="1" applyAlignment="1">
      <alignment horizontal="left" vertical="top"/>
    </xf>
    <xf numFmtId="0" fontId="19" fillId="3" borderId="14" xfId="0" applyFont="1" applyFill="1" applyBorder="1" applyAlignment="1">
      <alignment horizontal="right" vertical="top" wrapText="1"/>
    </xf>
    <xf numFmtId="0" fontId="54" fillId="0" borderId="0" xfId="0" applyFont="1" applyAlignment="1">
      <alignment horizontal="right" vertical="top" wrapText="1"/>
    </xf>
    <xf numFmtId="0" fontId="54" fillId="3" borderId="15" xfId="0" applyFont="1" applyFill="1" applyBorder="1" applyAlignment="1">
      <alignment horizontal="right" vertical="top" wrapText="1"/>
    </xf>
    <xf numFmtId="0" fontId="54" fillId="3" borderId="0" xfId="0" applyFont="1" applyFill="1" applyAlignment="1">
      <alignment horizontal="right" vertical="top" wrapText="1"/>
    </xf>
    <xf numFmtId="0" fontId="17" fillId="3" borderId="17" xfId="0" applyFont="1" applyFill="1" applyBorder="1" applyAlignment="1">
      <alignment horizontal="left" vertical="top" wrapText="1"/>
    </xf>
    <xf numFmtId="0" fontId="19" fillId="2" borderId="0" xfId="0" applyFont="1" applyFill="1" applyAlignment="1">
      <alignment horizontal="left" vertical="top" wrapText="1"/>
    </xf>
    <xf numFmtId="0" fontId="19" fillId="2" borderId="0" xfId="0" applyFont="1" applyFill="1" applyAlignment="1">
      <alignment horizontal="left" vertical="center" wrapText="1"/>
    </xf>
    <xf numFmtId="0" fontId="19" fillId="3" borderId="14" xfId="0" applyFont="1" applyFill="1" applyBorder="1" applyAlignment="1">
      <alignment horizontal="left" vertical="top" wrapText="1"/>
    </xf>
    <xf numFmtId="0" fontId="54" fillId="0" borderId="0" xfId="0" applyFont="1" applyAlignment="1">
      <alignment horizontal="right" vertical="center" wrapText="1"/>
    </xf>
    <xf numFmtId="0" fontId="11" fillId="0" borderId="0" xfId="0" applyFont="1" applyAlignment="1">
      <alignment horizontal="left" vertical="center" wrapText="1"/>
    </xf>
    <xf numFmtId="0" fontId="18" fillId="0" borderId="0" xfId="0" applyFont="1" applyAlignment="1">
      <alignment vertical="center" wrapText="1"/>
    </xf>
    <xf numFmtId="0" fontId="28" fillId="2" borderId="0" xfId="0" applyFont="1" applyFill="1" applyAlignment="1">
      <alignment vertical="center"/>
    </xf>
    <xf numFmtId="0" fontId="38" fillId="3" borderId="15" xfId="0" applyFont="1" applyFill="1" applyBorder="1" applyAlignment="1">
      <alignment horizontal="center" vertical="top" wrapText="1"/>
    </xf>
    <xf numFmtId="0" fontId="38" fillId="3" borderId="0" xfId="0" applyFont="1" applyFill="1" applyAlignment="1">
      <alignment horizontal="center" vertical="top" wrapText="1"/>
    </xf>
    <xf numFmtId="0" fontId="18" fillId="3" borderId="0" xfId="0" applyFont="1" applyFill="1" applyAlignment="1">
      <alignment horizontal="left" vertical="top" wrapText="1"/>
    </xf>
    <xf numFmtId="0" fontId="30" fillId="3" borderId="0" xfId="0" applyFont="1" applyFill="1" applyAlignment="1">
      <alignment horizontal="left" vertical="top" wrapText="1" indent="1"/>
    </xf>
    <xf numFmtId="0" fontId="18" fillId="3" borderId="0" xfId="0" applyFont="1" applyFill="1" applyAlignment="1">
      <alignment horizontal="left" vertical="top" wrapText="1" indent="1"/>
    </xf>
    <xf numFmtId="0" fontId="14" fillId="3" borderId="0" xfId="0" applyFont="1" applyFill="1" applyAlignment="1">
      <alignment horizontal="left" vertical="top"/>
    </xf>
    <xf numFmtId="0" fontId="18" fillId="3" borderId="22" xfId="0" applyFont="1" applyFill="1" applyBorder="1" applyAlignment="1">
      <alignment vertical="top" wrapText="1"/>
    </xf>
    <xf numFmtId="0" fontId="11" fillId="3" borderId="22" xfId="0" applyFont="1" applyFill="1" applyBorder="1" applyAlignment="1">
      <alignment vertical="top" wrapText="1"/>
    </xf>
    <xf numFmtId="0" fontId="29" fillId="7" borderId="0" xfId="0" applyFont="1" applyFill="1" applyAlignment="1">
      <alignment horizontal="left" vertical="center" wrapText="1" indent="1"/>
    </xf>
    <xf numFmtId="0" fontId="46" fillId="2" borderId="20" xfId="0" applyFont="1" applyFill="1" applyBorder="1" applyAlignment="1">
      <alignment horizontal="center" vertical="top" wrapText="1"/>
    </xf>
    <xf numFmtId="0" fontId="42" fillId="3" borderId="0" xfId="0" applyFont="1" applyFill="1" applyAlignment="1">
      <alignment horizontal="left" vertical="top" wrapText="1" indent="1"/>
    </xf>
    <xf numFmtId="0" fontId="42" fillId="2" borderId="0" xfId="0" applyFont="1" applyFill="1" applyAlignment="1">
      <alignment horizontal="left" vertical="top" wrapText="1" indent="1"/>
    </xf>
    <xf numFmtId="0" fontId="57" fillId="2" borderId="0" xfId="1" applyFont="1" applyFill="1" applyBorder="1" applyAlignment="1">
      <alignment horizontal="left" vertical="top" wrapText="1" indent="1"/>
    </xf>
    <xf numFmtId="0" fontId="56" fillId="2" borderId="0" xfId="0" applyFont="1" applyFill="1" applyAlignment="1">
      <alignment horizontal="left" vertical="top" wrapText="1" indent="1"/>
    </xf>
    <xf numFmtId="0" fontId="56" fillId="2" borderId="0" xfId="1" applyFont="1" applyFill="1" applyBorder="1" applyAlignment="1">
      <alignment horizontal="left" vertical="top" wrapText="1" indent="1"/>
    </xf>
    <xf numFmtId="0" fontId="58" fillId="2" borderId="0" xfId="1" applyFont="1" applyFill="1" applyBorder="1" applyAlignment="1">
      <alignment horizontal="left" vertical="top" wrapText="1" indent="1"/>
    </xf>
    <xf numFmtId="0" fontId="57" fillId="2" borderId="0" xfId="1" applyFont="1" applyFill="1" applyBorder="1" applyAlignment="1">
      <alignment horizontal="left" vertical="center" wrapText="1" indent="1"/>
    </xf>
    <xf numFmtId="0" fontId="56" fillId="3" borderId="14" xfId="0" applyFont="1" applyFill="1" applyBorder="1" applyAlignment="1">
      <alignment horizontal="left" vertical="top" wrapText="1" indent="1"/>
    </xf>
    <xf numFmtId="0" fontId="59" fillId="2" borderId="0" xfId="0" applyFont="1" applyFill="1" applyAlignment="1">
      <alignment horizontal="left" vertical="top" wrapText="1" indent="1"/>
    </xf>
    <xf numFmtId="0" fontId="56" fillId="3" borderId="0" xfId="0" applyFont="1" applyFill="1" applyAlignment="1">
      <alignment horizontal="left" vertical="top" wrapText="1" indent="1"/>
    </xf>
    <xf numFmtId="0" fontId="56" fillId="0" borderId="0" xfId="0" applyFont="1" applyAlignment="1">
      <alignment horizontal="left" vertical="top" wrapText="1" indent="1"/>
    </xf>
    <xf numFmtId="0" fontId="0" fillId="2" borderId="0" xfId="0" applyFill="1" applyAlignment="1">
      <alignment horizontal="left"/>
    </xf>
    <xf numFmtId="9" fontId="0" fillId="2" borderId="2" xfId="5" applyFont="1" applyFill="1" applyBorder="1" applyAlignment="1">
      <alignment horizontal="left"/>
    </xf>
    <xf numFmtId="0" fontId="1" fillId="2" borderId="26" xfId="0" applyFont="1" applyFill="1" applyBorder="1" applyAlignment="1">
      <alignment horizontal="left"/>
    </xf>
    <xf numFmtId="9" fontId="0" fillId="2" borderId="26" xfId="5" applyFont="1" applyFill="1" applyBorder="1" applyAlignment="1">
      <alignment horizontal="left"/>
    </xf>
    <xf numFmtId="0" fontId="1" fillId="2" borderId="23" xfId="0" applyFont="1" applyFill="1" applyBorder="1" applyAlignment="1">
      <alignment horizontal="left"/>
    </xf>
    <xf numFmtId="9" fontId="0" fillId="2" borderId="23" xfId="5" applyFont="1" applyFill="1" applyBorder="1" applyAlignment="1">
      <alignment horizontal="left"/>
    </xf>
    <xf numFmtId="0" fontId="1" fillId="2" borderId="2" xfId="0" applyFont="1" applyFill="1" applyBorder="1" applyAlignment="1">
      <alignment horizontal="left"/>
    </xf>
    <xf numFmtId="0" fontId="52" fillId="2" borderId="0" xfId="0" applyFont="1" applyFill="1" applyAlignment="1">
      <alignment horizontal="left" vertical="center"/>
    </xf>
    <xf numFmtId="0" fontId="0" fillId="3" borderId="0" xfId="0" applyFill="1" applyAlignment="1">
      <alignment horizontal="left"/>
    </xf>
    <xf numFmtId="0" fontId="2" fillId="2" borderId="26" xfId="0" applyFont="1" applyFill="1" applyBorder="1" applyAlignment="1">
      <alignment vertical="top"/>
    </xf>
    <xf numFmtId="0" fontId="60" fillId="3" borderId="0" xfId="0" applyFont="1" applyFill="1" applyAlignment="1">
      <alignment horizontal="left" vertical="top" wrapText="1"/>
    </xf>
    <xf numFmtId="0" fontId="61" fillId="3" borderId="0" xfId="0" quotePrefix="1" applyFont="1" applyFill="1" applyAlignment="1">
      <alignment horizontal="left" vertical="top" wrapText="1"/>
    </xf>
    <xf numFmtId="0" fontId="0" fillId="2" borderId="26" xfId="0" applyFill="1" applyBorder="1"/>
    <xf numFmtId="0" fontId="0" fillId="2" borderId="2" xfId="0" applyFill="1" applyBorder="1" applyAlignment="1">
      <alignment horizontal="left"/>
    </xf>
    <xf numFmtId="0" fontId="0" fillId="2" borderId="26" xfId="0" applyFill="1" applyBorder="1" applyAlignment="1">
      <alignment horizontal="left"/>
    </xf>
    <xf numFmtId="0" fontId="0" fillId="2" borderId="26" xfId="0" quotePrefix="1" applyFill="1" applyBorder="1" applyAlignment="1">
      <alignment horizontal="left"/>
    </xf>
    <xf numFmtId="0" fontId="0" fillId="2" borderId="23" xfId="0" applyFill="1" applyBorder="1" applyAlignment="1">
      <alignment horizontal="left"/>
    </xf>
    <xf numFmtId="0" fontId="0" fillId="2" borderId="23" xfId="0" quotePrefix="1" applyFill="1" applyBorder="1" applyAlignment="1">
      <alignment horizontal="left"/>
    </xf>
    <xf numFmtId="0" fontId="0" fillId="2" borderId="2" xfId="0" quotePrefix="1"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31" fillId="2" borderId="0" xfId="0" applyFont="1" applyFill="1" applyAlignment="1">
      <alignment horizontal="left" vertical="top" wrapText="1"/>
    </xf>
    <xf numFmtId="0" fontId="0" fillId="2" borderId="27" xfId="0" applyFill="1" applyBorder="1" applyAlignment="1">
      <alignment horizontal="left"/>
    </xf>
    <xf numFmtId="9" fontId="0" fillId="2" borderId="27" xfId="5" applyFont="1" applyFill="1" applyBorder="1" applyAlignment="1">
      <alignment horizontal="left"/>
    </xf>
    <xf numFmtId="9" fontId="0" fillId="2" borderId="27" xfId="5" applyFont="1" applyFill="1" applyBorder="1" applyAlignment="1">
      <alignment horizontal="left" vertical="center"/>
    </xf>
    <xf numFmtId="2" fontId="0" fillId="2" borderId="27" xfId="0" applyNumberFormat="1" applyFill="1" applyBorder="1" applyAlignment="1">
      <alignment horizontal="left"/>
    </xf>
    <xf numFmtId="0" fontId="0" fillId="2" borderId="28" xfId="0" applyFill="1" applyBorder="1" applyAlignment="1">
      <alignment horizontal="left"/>
    </xf>
    <xf numFmtId="9" fontId="0" fillId="2" borderId="28" xfId="5" applyFont="1" applyFill="1" applyBorder="1" applyAlignment="1">
      <alignment horizontal="left"/>
    </xf>
    <xf numFmtId="9" fontId="0" fillId="2" borderId="28" xfId="5" applyFont="1" applyFill="1" applyBorder="1" applyAlignment="1">
      <alignment horizontal="left" vertical="center"/>
    </xf>
    <xf numFmtId="2" fontId="0" fillId="2" borderId="28" xfId="0" applyNumberFormat="1" applyFill="1" applyBorder="1" applyAlignment="1">
      <alignment horizontal="left"/>
    </xf>
    <xf numFmtId="0" fontId="0" fillId="2" borderId="29" xfId="0" applyFill="1" applyBorder="1" applyAlignment="1">
      <alignment horizontal="left"/>
    </xf>
    <xf numFmtId="9" fontId="0" fillId="2" borderId="29" xfId="5" applyFont="1" applyFill="1" applyBorder="1" applyAlignment="1">
      <alignment horizontal="left"/>
    </xf>
    <xf numFmtId="9" fontId="0" fillId="2" borderId="29" xfId="5" applyFont="1" applyFill="1" applyBorder="1" applyAlignment="1">
      <alignment horizontal="left" vertical="center"/>
    </xf>
    <xf numFmtId="2" fontId="0" fillId="2" borderId="29" xfId="0" applyNumberFormat="1" applyFill="1" applyBorder="1" applyAlignment="1">
      <alignment horizontal="left"/>
    </xf>
    <xf numFmtId="0" fontId="1" fillId="2" borderId="27" xfId="0" applyFont="1" applyFill="1" applyBorder="1" applyAlignment="1">
      <alignment horizontal="left"/>
    </xf>
    <xf numFmtId="0" fontId="1" fillId="2" borderId="28" xfId="0" applyFont="1" applyFill="1" applyBorder="1" applyAlignment="1">
      <alignment horizontal="left"/>
    </xf>
    <xf numFmtId="0" fontId="1" fillId="2" borderId="29" xfId="0" applyFont="1" applyFill="1" applyBorder="1" applyAlignment="1">
      <alignment horizontal="left"/>
    </xf>
    <xf numFmtId="0" fontId="8" fillId="2" borderId="0" xfId="0" applyFont="1" applyFill="1" applyAlignment="1">
      <alignment horizontal="left" vertical="center"/>
    </xf>
    <xf numFmtId="0" fontId="52" fillId="2" borderId="0" xfId="0" applyFont="1" applyFill="1" applyAlignment="1">
      <alignment horizontal="left" vertical="center" wrapText="1"/>
    </xf>
    <xf numFmtId="0" fontId="63" fillId="3" borderId="0" xfId="0" applyFont="1" applyFill="1"/>
    <xf numFmtId="0" fontId="0" fillId="2" borderId="0" xfId="0" quotePrefix="1" applyFill="1" applyAlignment="1">
      <alignment horizontal="center" vertical="center"/>
    </xf>
    <xf numFmtId="0" fontId="0" fillId="2" borderId="0" xfId="0" applyFill="1" applyAlignment="1">
      <alignment horizontal="center" vertical="center"/>
    </xf>
    <xf numFmtId="0" fontId="0" fillId="2" borderId="0" xfId="0" applyFill="1" applyAlignment="1">
      <alignment horizontal="right"/>
    </xf>
    <xf numFmtId="0" fontId="0" fillId="3" borderId="0" xfId="0" applyFill="1" applyAlignment="1">
      <alignment horizontal="right"/>
    </xf>
    <xf numFmtId="0" fontId="0" fillId="3" borderId="27" xfId="0" applyFill="1" applyBorder="1"/>
    <xf numFmtId="0" fontId="62" fillId="3" borderId="27" xfId="0" applyFont="1" applyFill="1" applyBorder="1" applyAlignment="1">
      <alignment horizontal="right" vertical="center"/>
    </xf>
    <xf numFmtId="0" fontId="60" fillId="3" borderId="27" xfId="0" applyFont="1" applyFill="1" applyBorder="1" applyAlignment="1">
      <alignment horizontal="center" wrapText="1"/>
    </xf>
    <xf numFmtId="0" fontId="31" fillId="3" borderId="27" xfId="0" applyFont="1" applyFill="1" applyBorder="1" applyAlignment="1">
      <alignment horizontal="center" vertical="center"/>
    </xf>
    <xf numFmtId="0" fontId="67" fillId="3" borderId="27" xfId="0" applyFont="1" applyFill="1" applyBorder="1" applyAlignment="1">
      <alignment horizontal="center" vertical="center" wrapText="1"/>
    </xf>
    <xf numFmtId="0" fontId="23" fillId="3" borderId="0" xfId="0" applyFont="1" applyFill="1" applyAlignment="1">
      <alignment horizontal="left" vertical="top" wrapText="1"/>
    </xf>
    <xf numFmtId="0" fontId="31" fillId="3" borderId="27" xfId="0" applyFont="1" applyFill="1" applyBorder="1" applyAlignment="1">
      <alignment horizontal="left" vertical="center"/>
    </xf>
    <xf numFmtId="0" fontId="0" fillId="3" borderId="0" xfId="0" quotePrefix="1" applyFill="1" applyAlignment="1">
      <alignment horizontal="left"/>
    </xf>
    <xf numFmtId="0" fontId="0" fillId="9" borderId="0" xfId="0" applyFill="1"/>
    <xf numFmtId="0" fontId="23" fillId="9" borderId="0" xfId="0" applyFont="1" applyFill="1" applyAlignment="1">
      <alignment vertical="top" wrapText="1"/>
    </xf>
    <xf numFmtId="0" fontId="23" fillId="9" borderId="0" xfId="0" applyFont="1" applyFill="1" applyAlignment="1">
      <alignment horizontal="right" vertical="top" wrapText="1"/>
    </xf>
    <xf numFmtId="0" fontId="68" fillId="3" borderId="14" xfId="0" applyFont="1" applyFill="1" applyBorder="1" applyAlignment="1">
      <alignment horizontal="left" vertical="center" wrapText="1"/>
    </xf>
    <xf numFmtId="0" fontId="68" fillId="3" borderId="0" xfId="0" applyFont="1" applyFill="1" applyAlignment="1">
      <alignment horizontal="left" vertical="center" wrapText="1"/>
    </xf>
    <xf numFmtId="0" fontId="69" fillId="3" borderId="14" xfId="0" applyFont="1" applyFill="1" applyBorder="1" applyAlignment="1">
      <alignment horizontal="left" wrapText="1"/>
    </xf>
    <xf numFmtId="0" fontId="70" fillId="2" borderId="0" xfId="0" applyFont="1" applyFill="1" applyAlignment="1">
      <alignment vertical="top" wrapText="1"/>
    </xf>
    <xf numFmtId="0" fontId="70" fillId="3" borderId="14" xfId="0" applyFont="1" applyFill="1" applyBorder="1" applyAlignment="1">
      <alignment horizontal="left" vertical="center" wrapText="1"/>
    </xf>
    <xf numFmtId="9" fontId="0" fillId="9" borderId="0" xfId="0" applyNumberFormat="1" applyFill="1" applyAlignment="1">
      <alignment horizontal="right"/>
    </xf>
    <xf numFmtId="0" fontId="23" fillId="9" borderId="0" xfId="0" applyFont="1" applyFill="1" applyAlignment="1">
      <alignment horizontal="left" vertical="top" wrapText="1"/>
    </xf>
    <xf numFmtId="0" fontId="63" fillId="9" borderId="0" xfId="0" applyFont="1" applyFill="1"/>
    <xf numFmtId="0" fontId="31" fillId="9" borderId="0" xfId="0" applyFont="1" applyFill="1" applyAlignment="1">
      <alignment horizontal="left" vertical="center"/>
    </xf>
    <xf numFmtId="0" fontId="67" fillId="9" borderId="0" xfId="0" applyFont="1" applyFill="1" applyAlignment="1">
      <alignment horizontal="center" vertical="center" wrapText="1"/>
    </xf>
    <xf numFmtId="0" fontId="0" fillId="2" borderId="32" xfId="0" applyFill="1" applyBorder="1"/>
    <xf numFmtId="0" fontId="67" fillId="3" borderId="27" xfId="0" applyFont="1" applyFill="1" applyBorder="1" applyAlignment="1">
      <alignment horizontal="left" vertical="center" wrapText="1"/>
    </xf>
    <xf numFmtId="0" fontId="67" fillId="9" borderId="0" xfId="0" applyFont="1" applyFill="1" applyAlignment="1">
      <alignment horizontal="left" vertical="center" wrapText="1"/>
    </xf>
    <xf numFmtId="0" fontId="33" fillId="7" borderId="0" xfId="0" applyFont="1" applyFill="1"/>
    <xf numFmtId="0" fontId="17" fillId="3" borderId="22" xfId="0" applyFont="1" applyFill="1" applyBorder="1" applyAlignment="1">
      <alignment vertical="top" wrapText="1"/>
    </xf>
    <xf numFmtId="9" fontId="0" fillId="2" borderId="27" xfId="0" applyNumberFormat="1" applyFill="1" applyBorder="1" applyAlignment="1">
      <alignment horizontal="left"/>
    </xf>
    <xf numFmtId="0" fontId="0" fillId="9" borderId="0" xfId="0" applyFill="1" applyAlignment="1">
      <alignment horizontal="right"/>
    </xf>
    <xf numFmtId="0" fontId="72" fillId="3" borderId="0" xfId="0" applyFont="1" applyFill="1" applyAlignment="1">
      <alignment horizontal="left" vertical="center"/>
    </xf>
    <xf numFmtId="0" fontId="0" fillId="2" borderId="30" xfId="0" applyFill="1" applyBorder="1" applyAlignment="1">
      <alignment horizontal="right"/>
    </xf>
    <xf numFmtId="0" fontId="0" fillId="2" borderId="30" xfId="0" applyFill="1" applyBorder="1"/>
    <xf numFmtId="2" fontId="0" fillId="2" borderId="30" xfId="0" applyNumberFormat="1" applyFill="1" applyBorder="1" applyAlignment="1">
      <alignment horizontal="center"/>
    </xf>
    <xf numFmtId="0" fontId="9" fillId="2" borderId="32" xfId="0" applyFont="1" applyFill="1" applyBorder="1" applyAlignment="1">
      <alignment horizontal="center" vertical="top" wrapText="1"/>
    </xf>
    <xf numFmtId="0" fontId="10" fillId="2" borderId="32" xfId="0" quotePrefix="1" applyFont="1" applyFill="1" applyBorder="1" applyAlignment="1">
      <alignment horizontal="center" vertical="top" wrapText="1"/>
    </xf>
    <xf numFmtId="2" fontId="0" fillId="2" borderId="31" xfId="0" applyNumberFormat="1" applyFill="1" applyBorder="1" applyAlignment="1">
      <alignment horizontal="center"/>
    </xf>
    <xf numFmtId="0" fontId="0" fillId="2" borderId="34" xfId="0" applyFill="1" applyBorder="1" applyAlignment="1">
      <alignment horizontal="left"/>
    </xf>
    <xf numFmtId="0" fontId="9" fillId="2" borderId="34" xfId="0" applyFont="1" applyFill="1" applyBorder="1" applyAlignment="1">
      <alignment horizontal="center" vertical="top" wrapText="1"/>
    </xf>
    <xf numFmtId="0" fontId="9" fillId="2" borderId="33" xfId="0" applyFont="1" applyFill="1" applyBorder="1" applyAlignment="1">
      <alignment horizontal="center" vertical="top" wrapText="1"/>
    </xf>
    <xf numFmtId="0" fontId="0" fillId="2" borderId="33" xfId="0" applyFill="1" applyBorder="1"/>
    <xf numFmtId="0" fontId="64" fillId="2" borderId="0" xfId="0" applyFont="1" applyFill="1" applyAlignment="1">
      <alignment horizontal="right" vertical="center"/>
    </xf>
    <xf numFmtId="0" fontId="0" fillId="2" borderId="0" xfId="0" applyFill="1" applyAlignment="1">
      <alignment horizontal="left" vertical="center"/>
    </xf>
    <xf numFmtId="0" fontId="65" fillId="2" borderId="0" xfId="0" applyFont="1" applyFill="1" applyAlignment="1">
      <alignment horizontal="right" vertical="center"/>
    </xf>
    <xf numFmtId="0" fontId="66" fillId="2" borderId="0" xfId="0" applyFont="1" applyFill="1" applyAlignment="1">
      <alignment horizontal="right" vertical="center"/>
    </xf>
    <xf numFmtId="9" fontId="71" fillId="2" borderId="0" xfId="5" applyFont="1" applyFill="1" applyBorder="1" applyAlignment="1">
      <alignment horizontal="center" vertical="center"/>
    </xf>
    <xf numFmtId="0" fontId="24" fillId="3" borderId="0" xfId="0" applyFont="1" applyFill="1" applyAlignment="1">
      <alignment horizontal="left" vertical="top" wrapText="1"/>
    </xf>
    <xf numFmtId="0" fontId="46" fillId="2" borderId="35" xfId="0" applyFont="1" applyFill="1" applyBorder="1" applyAlignment="1">
      <alignment horizontal="center" vertical="top" wrapText="1"/>
    </xf>
    <xf numFmtId="0" fontId="46" fillId="2" borderId="36" xfId="0" applyFont="1" applyFill="1" applyBorder="1" applyAlignment="1">
      <alignment horizontal="center" vertical="top" wrapText="1"/>
    </xf>
    <xf numFmtId="0" fontId="62" fillId="3" borderId="27" xfId="0" applyFont="1" applyFill="1" applyBorder="1" applyAlignment="1">
      <alignment horizontal="right"/>
    </xf>
    <xf numFmtId="0" fontId="31" fillId="3" borderId="27" xfId="0" applyFont="1" applyFill="1" applyBorder="1" applyAlignment="1">
      <alignment horizontal="center"/>
    </xf>
    <xf numFmtId="0" fontId="31" fillId="3" borderId="27" xfId="0" applyFont="1" applyFill="1" applyBorder="1" applyAlignment="1">
      <alignment horizontal="left"/>
    </xf>
    <xf numFmtId="0" fontId="67" fillId="3" borderId="27" xfId="0" applyFont="1" applyFill="1" applyBorder="1" applyAlignment="1">
      <alignment horizontal="left" wrapText="1"/>
    </xf>
    <xf numFmtId="0" fontId="67" fillId="3" borderId="27" xfId="0" applyFont="1" applyFill="1" applyBorder="1" applyAlignment="1">
      <alignment horizontal="center" wrapText="1"/>
    </xf>
    <xf numFmtId="0" fontId="0" fillId="9" borderId="0" xfId="0" applyFill="1" applyAlignment="1">
      <alignment horizontal="center"/>
    </xf>
    <xf numFmtId="0" fontId="0" fillId="9" borderId="0" xfId="0" applyFill="1" applyAlignment="1">
      <alignment horizontal="left"/>
    </xf>
    <xf numFmtId="2" fontId="0" fillId="9" borderId="0" xfId="0" applyNumberFormat="1" applyFill="1" applyAlignment="1">
      <alignment horizontal="center"/>
    </xf>
    <xf numFmtId="0" fontId="76" fillId="9" borderId="0" xfId="0" applyFont="1" applyFill="1" applyAlignment="1">
      <alignment horizontal="right" vertical="top" wrapText="1"/>
    </xf>
    <xf numFmtId="0" fontId="61" fillId="2" borderId="0" xfId="0" quotePrefix="1" applyFont="1" applyFill="1" applyAlignment="1">
      <alignment horizontal="left" vertical="top" wrapText="1"/>
    </xf>
    <xf numFmtId="2" fontId="0" fillId="2" borderId="0" xfId="0" applyNumberFormat="1" applyFill="1" applyAlignment="1">
      <alignment horizontal="left"/>
    </xf>
    <xf numFmtId="0" fontId="31" fillId="3" borderId="0" xfId="0" applyFont="1" applyFill="1" applyAlignment="1">
      <alignment horizontal="left" vertical="top" wrapText="1"/>
    </xf>
    <xf numFmtId="0" fontId="0" fillId="3" borderId="0" xfId="0" applyFill="1" applyAlignment="1">
      <alignment horizontal="center"/>
    </xf>
    <xf numFmtId="0" fontId="0" fillId="3" borderId="8" xfId="0" applyFill="1" applyBorder="1" applyAlignment="1">
      <alignment horizontal="center"/>
    </xf>
    <xf numFmtId="0" fontId="0" fillId="2" borderId="34" xfId="0" applyFill="1" applyBorder="1" applyAlignment="1">
      <alignment horizontal="right" vertical="center"/>
    </xf>
    <xf numFmtId="0" fontId="0" fillId="2" borderId="0" xfId="0" applyFill="1" applyAlignment="1">
      <alignment horizontal="right" vertical="center"/>
    </xf>
    <xf numFmtId="9" fontId="0" fillId="2" borderId="34" xfId="0" applyNumberFormat="1" applyFill="1" applyBorder="1" applyAlignment="1">
      <alignment horizontal="left" vertical="center"/>
    </xf>
    <xf numFmtId="9" fontId="0" fillId="2" borderId="0" xfId="0" applyNumberFormat="1" applyFill="1" applyAlignment="1">
      <alignment horizontal="left" vertical="center"/>
    </xf>
    <xf numFmtId="0" fontId="10" fillId="2" borderId="0" xfId="0" quotePrefix="1" applyFont="1" applyFill="1" applyAlignment="1">
      <alignment horizontal="center" vertical="top" wrapText="1"/>
    </xf>
    <xf numFmtId="0" fontId="23" fillId="2" borderId="0" xfId="0" applyFont="1" applyFill="1" applyAlignment="1">
      <alignment horizontal="left" wrapText="1"/>
    </xf>
    <xf numFmtId="0" fontId="17" fillId="3" borderId="22" xfId="0" applyFont="1" applyFill="1" applyBorder="1" applyAlignment="1">
      <alignment wrapText="1"/>
    </xf>
    <xf numFmtId="0" fontId="46" fillId="2" borderId="20" xfId="0" applyFont="1" applyFill="1" applyBorder="1" applyAlignment="1">
      <alignment horizontal="left" vertical="center" wrapText="1"/>
    </xf>
    <xf numFmtId="0" fontId="78" fillId="2" borderId="0" xfId="0" applyFont="1" applyFill="1" applyAlignment="1">
      <alignment horizontal="right" vertical="center" textRotation="90"/>
    </xf>
    <xf numFmtId="0" fontId="74" fillId="2" borderId="0" xfId="0" applyFont="1" applyFill="1" applyAlignment="1">
      <alignment vertical="center" wrapText="1"/>
    </xf>
    <xf numFmtId="0" fontId="74" fillId="2" borderId="0" xfId="0" applyFont="1" applyFill="1" applyAlignment="1">
      <alignment wrapText="1"/>
    </xf>
    <xf numFmtId="0" fontId="2" fillId="9" borderId="0" xfId="0" applyFont="1" applyFill="1"/>
    <xf numFmtId="0" fontId="69" fillId="9" borderId="0" xfId="0" applyFont="1" applyFill="1" applyAlignment="1">
      <alignment horizontal="left"/>
    </xf>
    <xf numFmtId="0" fontId="62" fillId="9" borderId="0" xfId="0" applyFont="1" applyFill="1" applyAlignment="1">
      <alignment horizontal="right"/>
    </xf>
    <xf numFmtId="0" fontId="60" fillId="9" borderId="0" xfId="0" applyFont="1" applyFill="1" applyAlignment="1">
      <alignment horizontal="center" wrapText="1"/>
    </xf>
    <xf numFmtId="0" fontId="31" fillId="9" borderId="0" xfId="0" applyFont="1" applyFill="1" applyAlignment="1">
      <alignment horizontal="center"/>
    </xf>
    <xf numFmtId="0" fontId="31" fillId="9" borderId="0" xfId="0" applyFont="1" applyFill="1" applyAlignment="1">
      <alignment horizontal="left"/>
    </xf>
    <xf numFmtId="0" fontId="67" fillId="9" borderId="0" xfId="0" applyFont="1" applyFill="1" applyAlignment="1">
      <alignment horizontal="left" wrapText="1"/>
    </xf>
    <xf numFmtId="0" fontId="67" fillId="9" borderId="0" xfId="0" applyFont="1" applyFill="1" applyAlignment="1">
      <alignment horizontal="center" wrapText="1"/>
    </xf>
    <xf numFmtId="0" fontId="51" fillId="9" borderId="0" xfId="0" applyFont="1" applyFill="1" applyAlignment="1">
      <alignment vertical="center"/>
    </xf>
    <xf numFmtId="0" fontId="81" fillId="3" borderId="0" xfId="0" applyFont="1" applyFill="1" applyAlignment="1">
      <alignment horizontal="right" vertical="top" wrapText="1"/>
    </xf>
    <xf numFmtId="0" fontId="81" fillId="3" borderId="18" xfId="0" applyFont="1" applyFill="1" applyBorder="1" applyAlignment="1">
      <alignment horizontal="right" vertical="top" wrapText="1"/>
    </xf>
    <xf numFmtId="0" fontId="82" fillId="3" borderId="18" xfId="0" applyFont="1" applyFill="1" applyBorder="1" applyAlignment="1">
      <alignment horizontal="right" vertical="top" wrapText="1"/>
    </xf>
    <xf numFmtId="0" fontId="83" fillId="3" borderId="18" xfId="0" applyFont="1" applyFill="1" applyBorder="1" applyAlignment="1">
      <alignment horizontal="right" vertical="top" wrapText="1"/>
    </xf>
    <xf numFmtId="0" fontId="84" fillId="3" borderId="18" xfId="0" applyFont="1" applyFill="1" applyBorder="1" applyAlignment="1">
      <alignment horizontal="right" vertical="top" wrapText="1"/>
    </xf>
    <xf numFmtId="0" fontId="85" fillId="3" borderId="18" xfId="0" applyFont="1" applyFill="1" applyBorder="1" applyAlignment="1">
      <alignment horizontal="right" vertical="top" wrapText="1"/>
    </xf>
    <xf numFmtId="0" fontId="85" fillId="3" borderId="0" xfId="0" applyFont="1" applyFill="1" applyAlignment="1">
      <alignment horizontal="right" vertical="top" wrapText="1"/>
    </xf>
    <xf numFmtId="0" fontId="0" fillId="2" borderId="0" xfId="0" applyFill="1" applyAlignment="1">
      <alignment horizontal="left" vertical="center" indent="1"/>
    </xf>
    <xf numFmtId="0" fontId="0" fillId="2" borderId="0" xfId="0" applyFill="1" applyAlignment="1">
      <alignment horizontal="left" vertical="center" wrapText="1" indent="1"/>
    </xf>
    <xf numFmtId="0" fontId="0" fillId="3" borderId="0" xfId="0" applyFill="1" applyAlignment="1">
      <alignment wrapText="1"/>
    </xf>
    <xf numFmtId="0" fontId="52" fillId="3" borderId="0" xfId="0" applyFont="1" applyFill="1" applyAlignment="1">
      <alignment horizontal="left" wrapText="1"/>
    </xf>
    <xf numFmtId="0" fontId="80" fillId="2" borderId="0" xfId="0" applyFont="1" applyFill="1" applyAlignment="1">
      <alignment horizontal="left" vertical="top" wrapText="1"/>
    </xf>
    <xf numFmtId="0" fontId="29" fillId="2" borderId="0" xfId="0" applyFont="1" applyFill="1" applyAlignment="1">
      <alignment horizontal="left" vertical="center" wrapText="1" indent="1"/>
    </xf>
    <xf numFmtId="0" fontId="86" fillId="11" borderId="0" xfId="0" applyFont="1" applyFill="1"/>
    <xf numFmtId="0" fontId="86" fillId="11" borderId="0" xfId="0" applyFont="1" applyFill="1" applyAlignment="1">
      <alignment horizontal="center"/>
    </xf>
    <xf numFmtId="0" fontId="86" fillId="12" borderId="0" xfId="0" applyFont="1" applyFill="1" applyAlignment="1">
      <alignment horizontal="center"/>
    </xf>
    <xf numFmtId="0" fontId="0" fillId="10" borderId="0" xfId="0" applyFill="1" applyAlignment="1">
      <alignment horizontal="center"/>
    </xf>
    <xf numFmtId="9" fontId="0" fillId="2" borderId="41" xfId="0" applyNumberFormat="1" applyFill="1" applyBorder="1" applyAlignment="1">
      <alignment horizontal="center"/>
    </xf>
    <xf numFmtId="9" fontId="0" fillId="2" borderId="42" xfId="0" applyNumberFormat="1" applyFill="1" applyBorder="1" applyAlignment="1">
      <alignment horizontal="center"/>
    </xf>
    <xf numFmtId="9" fontId="0" fillId="2" borderId="43" xfId="0" applyNumberFormat="1" applyFill="1" applyBorder="1" applyAlignment="1">
      <alignment horizontal="center"/>
    </xf>
    <xf numFmtId="14" fontId="46" fillId="2" borderId="20" xfId="0" applyNumberFormat="1" applyFont="1" applyFill="1" applyBorder="1" applyAlignment="1">
      <alignment horizontal="left" vertical="center" wrapText="1"/>
    </xf>
    <xf numFmtId="0" fontId="84" fillId="3" borderId="18" xfId="0" applyFont="1" applyFill="1" applyBorder="1" applyAlignment="1">
      <alignment horizontal="right" vertical="center" wrapText="1"/>
    </xf>
    <xf numFmtId="0" fontId="17" fillId="2" borderId="0" xfId="0" applyFont="1" applyFill="1" applyAlignment="1">
      <alignment vertical="center" wrapText="1"/>
    </xf>
    <xf numFmtId="0" fontId="17" fillId="2" borderId="0" xfId="0" applyFont="1" applyFill="1" applyAlignment="1">
      <alignment horizontal="left" vertical="center" wrapText="1"/>
    </xf>
    <xf numFmtId="0" fontId="87" fillId="2" borderId="0" xfId="0" applyFont="1" applyFill="1" applyAlignment="1">
      <alignment vertical="center" wrapText="1"/>
    </xf>
    <xf numFmtId="0" fontId="88" fillId="2" borderId="0" xfId="0" applyFont="1" applyFill="1" applyAlignment="1">
      <alignment horizontal="center" vertical="center" wrapText="1"/>
    </xf>
    <xf numFmtId="0" fontId="89" fillId="2" borderId="0" xfId="0" applyFont="1" applyFill="1" applyAlignment="1">
      <alignment horizontal="center" vertical="center" wrapText="1"/>
    </xf>
    <xf numFmtId="0" fontId="87" fillId="3" borderId="19" xfId="0" applyFont="1" applyFill="1" applyBorder="1" applyAlignment="1">
      <alignment horizontal="left" vertical="center" wrapText="1"/>
    </xf>
    <xf numFmtId="0" fontId="87" fillId="2" borderId="0" xfId="0" applyFont="1" applyFill="1" applyAlignment="1">
      <alignment horizontal="left" vertical="center" wrapText="1"/>
    </xf>
    <xf numFmtId="0" fontId="17" fillId="0" borderId="0" xfId="0" applyFont="1" applyAlignment="1">
      <alignment vertical="center" wrapText="1"/>
    </xf>
    <xf numFmtId="0" fontId="17" fillId="3" borderId="16" xfId="0" applyFont="1" applyFill="1" applyBorder="1" applyAlignment="1">
      <alignment vertical="center" wrapText="1"/>
    </xf>
    <xf numFmtId="0" fontId="17" fillId="3" borderId="0" xfId="0" applyFont="1" applyFill="1" applyAlignment="1">
      <alignment vertical="center" wrapText="1"/>
    </xf>
    <xf numFmtId="0" fontId="87" fillId="2" borderId="0" xfId="0" applyFont="1" applyFill="1" applyAlignment="1">
      <alignment horizontal="left" vertical="center" wrapText="1" indent="1"/>
    </xf>
    <xf numFmtId="0" fontId="90" fillId="3" borderId="27" xfId="0" applyFont="1" applyFill="1" applyBorder="1" applyAlignment="1">
      <alignment horizontal="left"/>
    </xf>
    <xf numFmtId="0" fontId="90" fillId="3" borderId="0" xfId="0" applyFont="1" applyFill="1" applyAlignment="1">
      <alignment horizontal="left"/>
    </xf>
    <xf numFmtId="0" fontId="15" fillId="2" borderId="0" xfId="1" applyFont="1" applyFill="1" applyBorder="1" applyAlignment="1">
      <alignment vertical="top" wrapText="1"/>
    </xf>
    <xf numFmtId="0" fontId="52" fillId="3" borderId="27" xfId="0" applyFont="1" applyFill="1" applyBorder="1" applyAlignment="1">
      <alignment horizontal="center"/>
    </xf>
    <xf numFmtId="0" fontId="92" fillId="3" borderId="27" xfId="0" applyFont="1" applyFill="1" applyBorder="1" applyAlignment="1">
      <alignment horizontal="center" wrapText="1"/>
    </xf>
    <xf numFmtId="0" fontId="93" fillId="2" borderId="0" xfId="0" applyFont="1" applyFill="1" applyAlignment="1">
      <alignment wrapText="1"/>
    </xf>
    <xf numFmtId="0" fontId="94" fillId="7" borderId="0" xfId="0" applyFont="1" applyFill="1" applyAlignment="1">
      <alignment horizontal="right" vertical="center" wrapText="1"/>
    </xf>
    <xf numFmtId="0" fontId="95" fillId="7" borderId="0" xfId="0" applyFont="1" applyFill="1" applyAlignment="1">
      <alignment horizontal="right" vertical="center"/>
    </xf>
    <xf numFmtId="0" fontId="95" fillId="7" borderId="0" xfId="0" applyFont="1" applyFill="1" applyAlignment="1">
      <alignment vertical="center"/>
    </xf>
    <xf numFmtId="0" fontId="94" fillId="7" borderId="0" xfId="0" applyFont="1" applyFill="1" applyAlignment="1">
      <alignment vertical="center" wrapText="1"/>
    </xf>
    <xf numFmtId="0" fontId="96" fillId="7" borderId="0" xfId="0" applyFont="1" applyFill="1" applyAlignment="1">
      <alignment vertical="center" wrapText="1"/>
    </xf>
    <xf numFmtId="0" fontId="0" fillId="3" borderId="0" xfId="0" quotePrefix="1" applyFill="1"/>
    <xf numFmtId="0" fontId="91" fillId="7" borderId="0" xfId="0" applyFont="1" applyFill="1" applyAlignment="1">
      <alignment horizontal="left" vertical="center" wrapText="1"/>
    </xf>
    <xf numFmtId="0" fontId="55" fillId="0" borderId="0" xfId="0" applyFont="1" applyAlignment="1">
      <alignment horizontal="left" wrapText="1"/>
    </xf>
    <xf numFmtId="0" fontId="11" fillId="3" borderId="18" xfId="0" applyFont="1" applyFill="1" applyBorder="1" applyAlignment="1">
      <alignment vertical="center" wrapText="1"/>
    </xf>
    <xf numFmtId="0" fontId="17" fillId="3" borderId="22" xfId="0" applyFont="1" applyFill="1" applyBorder="1" applyAlignment="1">
      <alignment vertical="center" wrapText="1"/>
    </xf>
    <xf numFmtId="0" fontId="13" fillId="2" borderId="0" xfId="0" applyFont="1" applyFill="1" applyAlignment="1">
      <alignment horizontal="left" vertical="top" wrapText="1" indent="2"/>
    </xf>
    <xf numFmtId="0" fontId="99" fillId="3" borderId="14" xfId="0" applyFont="1" applyFill="1" applyBorder="1" applyAlignment="1">
      <alignment horizontal="left" wrapText="1"/>
    </xf>
    <xf numFmtId="0" fontId="100" fillId="3" borderId="17" xfId="0" applyFont="1" applyFill="1" applyBorder="1" applyAlignment="1">
      <alignment horizontal="center" vertical="top" wrapText="1"/>
    </xf>
    <xf numFmtId="0" fontId="100" fillId="2" borderId="0" xfId="0" applyFont="1" applyFill="1" applyAlignment="1">
      <alignment vertical="top" wrapText="1"/>
    </xf>
    <xf numFmtId="0" fontId="100" fillId="7" borderId="0" xfId="0" applyFont="1" applyFill="1" applyAlignment="1">
      <alignment horizontal="left" vertical="top" wrapText="1"/>
    </xf>
    <xf numFmtId="0" fontId="100" fillId="2" borderId="0" xfId="0" applyFont="1" applyFill="1" applyAlignment="1">
      <alignment horizontal="center" vertical="top" wrapText="1"/>
    </xf>
    <xf numFmtId="0" fontId="100" fillId="2" borderId="0" xfId="0" applyFont="1" applyFill="1" applyAlignment="1">
      <alignment vertical="center" wrapText="1"/>
    </xf>
    <xf numFmtId="0" fontId="100" fillId="2" borderId="0" xfId="0" quotePrefix="1" applyFont="1" applyFill="1" applyAlignment="1">
      <alignment horizontal="center" vertical="top" wrapText="1"/>
    </xf>
    <xf numFmtId="0" fontId="100" fillId="3" borderId="14" xfId="0" applyFont="1" applyFill="1" applyBorder="1" applyAlignment="1">
      <alignment horizontal="left" vertical="center" wrapText="1"/>
    </xf>
    <xf numFmtId="0" fontId="97" fillId="0" borderId="0" xfId="1" applyFont="1" applyFill="1" applyBorder="1" applyAlignment="1">
      <alignment vertical="top"/>
    </xf>
    <xf numFmtId="0" fontId="97" fillId="2" borderId="0" xfId="1" applyFont="1" applyFill="1" applyBorder="1" applyAlignment="1">
      <alignment vertical="top" wrapText="1"/>
    </xf>
    <xf numFmtId="0" fontId="101" fillId="2" borderId="0" xfId="1" applyFont="1" applyFill="1" applyBorder="1" applyAlignment="1">
      <alignment vertical="top" wrapText="1"/>
    </xf>
    <xf numFmtId="0" fontId="100" fillId="3" borderId="14" xfId="0" applyFont="1" applyFill="1" applyBorder="1" applyAlignment="1">
      <alignment vertical="top" wrapText="1"/>
    </xf>
    <xf numFmtId="0" fontId="100" fillId="2" borderId="0" xfId="0" applyFont="1" applyFill="1" applyAlignment="1">
      <alignment horizontal="left" vertical="center"/>
    </xf>
    <xf numFmtId="0" fontId="100" fillId="0" borderId="0" xfId="0" applyFont="1" applyAlignment="1">
      <alignment vertical="top" wrapText="1"/>
    </xf>
    <xf numFmtId="0" fontId="100" fillId="3" borderId="15" xfId="0" applyFont="1" applyFill="1" applyBorder="1" applyAlignment="1">
      <alignment vertical="top" wrapText="1"/>
    </xf>
    <xf numFmtId="0" fontId="100" fillId="3" borderId="0" xfId="0" applyFont="1" applyFill="1" applyAlignment="1">
      <alignment vertical="top" wrapText="1"/>
    </xf>
    <xf numFmtId="0" fontId="45" fillId="2" borderId="0" xfId="0" applyFont="1" applyFill="1" applyAlignment="1">
      <alignment horizontal="center" vertical="center" wrapText="1"/>
    </xf>
    <xf numFmtId="0" fontId="45" fillId="2" borderId="10" xfId="0" applyFont="1" applyFill="1" applyBorder="1" applyAlignment="1">
      <alignment horizontal="center" vertical="center" wrapText="1"/>
    </xf>
    <xf numFmtId="0" fontId="45" fillId="2" borderId="12" xfId="0" applyFont="1" applyFill="1" applyBorder="1" applyAlignment="1">
      <alignment horizontal="center" vertical="top" wrapText="1"/>
    </xf>
    <xf numFmtId="0" fontId="45" fillId="2" borderId="11" xfId="0" applyFont="1" applyFill="1" applyBorder="1" applyAlignment="1">
      <alignment horizontal="center" vertical="center" wrapText="1"/>
    </xf>
    <xf numFmtId="0" fontId="91" fillId="2" borderId="0" xfId="0" applyFont="1" applyFill="1" applyAlignment="1">
      <alignment horizontal="left" vertical="center" wrapText="1"/>
    </xf>
    <xf numFmtId="0" fontId="33" fillId="2" borderId="0" xfId="0" applyFont="1" applyFill="1"/>
    <xf numFmtId="0" fontId="103" fillId="2" borderId="0" xfId="0" applyFont="1" applyFill="1" applyAlignment="1">
      <alignment horizontal="left" vertical="center" wrapText="1"/>
    </xf>
    <xf numFmtId="0" fontId="33" fillId="9" borderId="0" xfId="0" applyFont="1" applyFill="1" applyAlignment="1">
      <alignment horizontal="right" vertical="center" wrapText="1"/>
    </xf>
    <xf numFmtId="0" fontId="50" fillId="9" borderId="0" xfId="0" applyFont="1" applyFill="1" applyAlignment="1">
      <alignment vertical="center" wrapText="1"/>
    </xf>
    <xf numFmtId="0" fontId="0" fillId="9" borderId="0" xfId="0" applyFill="1" applyAlignment="1">
      <alignment vertical="center" wrapText="1"/>
    </xf>
    <xf numFmtId="0" fontId="104" fillId="8" borderId="0" xfId="0" applyFont="1" applyFill="1" applyAlignment="1">
      <alignment horizontal="left" vertical="center" wrapText="1"/>
    </xf>
    <xf numFmtId="0" fontId="105" fillId="2" borderId="0" xfId="0" applyFont="1" applyFill="1" applyAlignment="1">
      <alignment horizontal="left" vertical="top" wrapText="1"/>
    </xf>
    <xf numFmtId="0" fontId="105" fillId="2" borderId="0" xfId="0" applyFont="1" applyFill="1" applyAlignment="1">
      <alignment horizontal="left" vertical="center" wrapText="1"/>
    </xf>
    <xf numFmtId="0" fontId="106" fillId="3" borderId="14" xfId="0" applyFont="1" applyFill="1" applyBorder="1" applyAlignment="1">
      <alignment horizontal="left" vertical="center" wrapText="1"/>
    </xf>
    <xf numFmtId="0" fontId="107" fillId="3" borderId="14" xfId="0" applyFont="1" applyFill="1" applyBorder="1" applyAlignment="1">
      <alignment horizontal="left" wrapText="1"/>
    </xf>
    <xf numFmtId="0" fontId="108" fillId="2" borderId="0" xfId="0" applyFont="1" applyFill="1" applyAlignment="1">
      <alignment horizontal="left" vertical="top" wrapText="1"/>
    </xf>
    <xf numFmtId="0" fontId="100" fillId="3" borderId="0" xfId="0" applyFont="1" applyFill="1" applyAlignment="1">
      <alignment horizontal="center" vertical="top" wrapText="1"/>
    </xf>
    <xf numFmtId="0" fontId="69" fillId="0" borderId="14" xfId="0" applyFont="1" applyBorder="1" applyAlignment="1">
      <alignment horizontal="left" vertical="center" wrapText="1"/>
    </xf>
    <xf numFmtId="0" fontId="23" fillId="0" borderId="44" xfId="0" applyFont="1" applyBorder="1" applyAlignment="1">
      <alignment vertical="top" wrapText="1"/>
    </xf>
    <xf numFmtId="0" fontId="13" fillId="0" borderId="44" xfId="0" applyFont="1" applyBorder="1" applyAlignment="1">
      <alignment vertical="top" wrapText="1"/>
    </xf>
    <xf numFmtId="0" fontId="69" fillId="0" borderId="14" xfId="0" applyFont="1" applyBorder="1" applyAlignment="1">
      <alignment horizontal="left" wrapText="1"/>
    </xf>
    <xf numFmtId="0" fontId="22" fillId="0" borderId="0" xfId="0" applyFont="1" applyAlignment="1">
      <alignment vertical="center" wrapText="1"/>
    </xf>
    <xf numFmtId="0" fontId="23" fillId="0" borderId="45" xfId="0" applyFont="1" applyBorder="1" applyAlignment="1">
      <alignment vertical="top" wrapText="1"/>
    </xf>
    <xf numFmtId="0" fontId="69" fillId="0" borderId="0" xfId="0" applyFont="1" applyAlignment="1">
      <alignment horizontal="left" vertical="center" wrapText="1"/>
    </xf>
    <xf numFmtId="0" fontId="23" fillId="0" borderId="8" xfId="0" applyFont="1" applyBorder="1" applyAlignment="1">
      <alignment vertical="top" wrapText="1"/>
    </xf>
    <xf numFmtId="0" fontId="13" fillId="0" borderId="46" xfId="0" applyFont="1" applyBorder="1" applyAlignment="1">
      <alignment vertical="top" wrapText="1"/>
    </xf>
    <xf numFmtId="0" fontId="13" fillId="0" borderId="47" xfId="0" applyFont="1" applyBorder="1" applyAlignment="1">
      <alignment vertical="top" wrapText="1"/>
    </xf>
    <xf numFmtId="0" fontId="13" fillId="0" borderId="48" xfId="0" applyFont="1" applyBorder="1" applyAlignment="1">
      <alignment vertical="top" wrapText="1"/>
    </xf>
    <xf numFmtId="0" fontId="18" fillId="0" borderId="14" xfId="0" applyFont="1" applyBorder="1" applyAlignment="1">
      <alignment vertical="top" wrapText="1"/>
    </xf>
    <xf numFmtId="0" fontId="55" fillId="2" borderId="0" xfId="0" applyFont="1" applyFill="1" applyAlignment="1">
      <alignment horizontal="left" vertical="center" wrapText="1"/>
    </xf>
    <xf numFmtId="0" fontId="55" fillId="2" borderId="0" xfId="0" applyFont="1" applyFill="1" applyAlignment="1">
      <alignment horizontal="left" vertical="top" wrapText="1"/>
    </xf>
    <xf numFmtId="0" fontId="102" fillId="7" borderId="0" xfId="0" applyFont="1" applyFill="1" applyAlignment="1">
      <alignment horizontal="left" vertical="center" wrapText="1"/>
    </xf>
    <xf numFmtId="0" fontId="23" fillId="2" borderId="0" xfId="0" applyFont="1" applyFill="1" applyAlignment="1">
      <alignment horizontal="left" vertical="top" wrapText="1"/>
    </xf>
    <xf numFmtId="0" fontId="55" fillId="2" borderId="0" xfId="0" applyFont="1" applyFill="1" applyAlignment="1">
      <alignment vertical="top" wrapText="1"/>
    </xf>
    <xf numFmtId="0" fontId="98" fillId="2" borderId="0" xfId="1" applyFont="1" applyFill="1" applyBorder="1" applyAlignment="1">
      <alignment horizontal="left" vertical="center" wrapText="1"/>
    </xf>
    <xf numFmtId="0" fontId="20" fillId="7" borderId="0" xfId="0" applyFont="1" applyFill="1" applyAlignment="1">
      <alignment horizontal="left" vertical="center" wrapText="1" indent="3"/>
    </xf>
    <xf numFmtId="2" fontId="75" fillId="2" borderId="40" xfId="0" applyNumberFormat="1" applyFont="1" applyFill="1" applyBorder="1" applyAlignment="1">
      <alignment horizontal="center" vertical="center"/>
    </xf>
    <xf numFmtId="2" fontId="75" fillId="2" borderId="39" xfId="0" applyNumberFormat="1" applyFont="1" applyFill="1" applyBorder="1" applyAlignment="1">
      <alignment horizontal="center" vertical="center"/>
    </xf>
    <xf numFmtId="0" fontId="51" fillId="9" borderId="0" xfId="0" applyFont="1" applyFill="1" applyAlignment="1">
      <alignment horizontal="left" vertical="center"/>
    </xf>
    <xf numFmtId="0" fontId="77" fillId="9" borderId="0" xfId="0" applyFont="1" applyFill="1" applyAlignment="1">
      <alignment horizontal="right" vertical="top" wrapText="1"/>
    </xf>
    <xf numFmtId="0" fontId="77" fillId="9" borderId="37" xfId="0" applyFont="1" applyFill="1" applyBorder="1" applyAlignment="1">
      <alignment horizontal="right" vertical="top" wrapText="1"/>
    </xf>
    <xf numFmtId="1" fontId="73" fillId="2" borderId="38" xfId="0" applyNumberFormat="1" applyFont="1" applyFill="1" applyBorder="1" applyAlignment="1">
      <alignment horizontal="center" vertical="center"/>
    </xf>
    <xf numFmtId="1" fontId="73" fillId="2" borderId="30" xfId="0" applyNumberFormat="1" applyFont="1" applyFill="1" applyBorder="1" applyAlignment="1">
      <alignment horizontal="center" vertical="center"/>
    </xf>
    <xf numFmtId="1" fontId="73" fillId="2" borderId="31" xfId="0" applyNumberFormat="1" applyFont="1" applyFill="1" applyBorder="1" applyAlignment="1">
      <alignment horizontal="center" vertical="center"/>
    </xf>
    <xf numFmtId="0" fontId="74" fillId="2" borderId="0" xfId="0" applyFont="1" applyFill="1" applyAlignment="1">
      <alignment horizontal="left" vertical="center" wrapText="1"/>
    </xf>
    <xf numFmtId="0" fontId="74" fillId="2" borderId="0" xfId="0" applyFont="1" applyFill="1" applyAlignment="1">
      <alignment horizontal="left" wrapText="1"/>
    </xf>
    <xf numFmtId="0" fontId="52" fillId="2" borderId="5" xfId="0" applyFont="1" applyFill="1" applyBorder="1" applyAlignment="1">
      <alignment horizontal="left" vertical="center" wrapText="1"/>
    </xf>
    <xf numFmtId="0" fontId="52" fillId="2" borderId="6" xfId="0" applyFont="1" applyFill="1" applyBorder="1" applyAlignment="1">
      <alignment horizontal="left" vertical="center" wrapText="1"/>
    </xf>
    <xf numFmtId="0" fontId="52" fillId="2" borderId="7" xfId="0" applyFont="1" applyFill="1" applyBorder="1" applyAlignment="1">
      <alignment horizontal="left" vertical="center" wrapText="1"/>
    </xf>
    <xf numFmtId="0" fontId="0" fillId="2" borderId="3" xfId="0" applyFill="1" applyBorder="1" applyAlignment="1">
      <alignment horizontal="left"/>
    </xf>
    <xf numFmtId="0" fontId="0" fillId="2" borderId="4" xfId="0" applyFill="1" applyBorder="1" applyAlignment="1">
      <alignment horizontal="left"/>
    </xf>
    <xf numFmtId="0" fontId="0" fillId="2" borderId="26" xfId="0" applyFill="1" applyBorder="1" applyAlignment="1">
      <alignment horizontal="left"/>
    </xf>
    <xf numFmtId="0" fontId="79" fillId="3" borderId="0" xfId="0" applyFont="1" applyFill="1" applyAlignment="1">
      <alignment horizontal="left" vertical="top" wrapText="1"/>
    </xf>
    <xf numFmtId="0" fontId="31" fillId="2" borderId="0" xfId="0" applyFont="1" applyFill="1" applyAlignment="1">
      <alignment horizontal="left" vertical="top" wrapText="1"/>
    </xf>
    <xf numFmtId="0" fontId="52" fillId="3" borderId="0" xfId="0" applyFont="1" applyFill="1" applyAlignment="1">
      <alignment horizontal="left" wrapText="1"/>
    </xf>
    <xf numFmtId="0" fontId="52" fillId="3" borderId="27" xfId="0" applyFont="1" applyFill="1" applyBorder="1" applyAlignment="1">
      <alignment horizontal="left" wrapText="1"/>
    </xf>
    <xf numFmtId="0" fontId="0" fillId="2" borderId="24" xfId="0" applyFill="1" applyBorder="1" applyAlignment="1">
      <alignment horizontal="left"/>
    </xf>
    <xf numFmtId="0" fontId="0" fillId="2" borderId="25" xfId="0" applyFill="1" applyBorder="1" applyAlignment="1">
      <alignment horizontal="left"/>
    </xf>
    <xf numFmtId="0" fontId="16" fillId="13" borderId="0" xfId="0" applyFont="1" applyFill="1" applyAlignment="1">
      <alignment horizontal="left" vertical="top" wrapText="1" indent="1"/>
    </xf>
    <xf numFmtId="0" fontId="23" fillId="13" borderId="0" xfId="0" applyFont="1" applyFill="1" applyAlignment="1">
      <alignment vertical="top" wrapText="1"/>
    </xf>
    <xf numFmtId="49" fontId="23" fillId="13" borderId="0" xfId="0" applyNumberFormat="1" applyFont="1" applyFill="1" applyAlignment="1">
      <alignment horizontal="left" vertical="top" wrapText="1" indent="3"/>
    </xf>
    <xf numFmtId="49" fontId="23" fillId="13" borderId="0" xfId="0" applyNumberFormat="1" applyFont="1" applyFill="1" applyAlignment="1">
      <alignment vertical="top" wrapText="1"/>
    </xf>
    <xf numFmtId="0" fontId="23" fillId="0" borderId="44" xfId="0" applyFont="1" applyBorder="1" applyAlignment="1">
      <alignment vertical="center" wrapText="1"/>
    </xf>
    <xf numFmtId="0" fontId="23" fillId="0" borderId="0" xfId="0" applyFont="1" applyFill="1" applyAlignment="1">
      <alignment vertical="top" wrapText="1"/>
    </xf>
  </cellXfs>
  <cellStyles count="6">
    <cellStyle name="Advanced" xfId="3" xr:uid="{00000000-0005-0000-0000-000000000000}"/>
    <cellStyle name="Basic" xfId="2" xr:uid="{00000000-0005-0000-0000-000001000000}"/>
    <cellStyle name="Link" xfId="1" builtinId="8"/>
    <cellStyle name="Normal" xfId="0" builtinId="0"/>
    <cellStyle name="Normal 2" xfId="4" xr:uid="{00000000-0005-0000-0000-000002000000}"/>
    <cellStyle name="Procent" xfId="5" builtinId="5"/>
  </cellStyles>
  <dxfs count="213">
    <dxf>
      <fill>
        <patternFill>
          <bgColor rgb="FFC09B3E"/>
        </patternFill>
      </fill>
    </dxf>
    <dxf>
      <fill>
        <patternFill>
          <bgColor theme="4" tint="0.59996337778862885"/>
        </patternFill>
      </fill>
    </dxf>
    <dxf>
      <fill>
        <patternFill>
          <bgColor theme="0" tint="-0.24994659260841701"/>
        </patternFill>
      </fill>
    </dxf>
    <dxf>
      <fill>
        <patternFill>
          <bgColor rgb="FFFFC000"/>
        </patternFill>
      </fill>
    </dxf>
    <dxf>
      <font>
        <color theme="4"/>
      </font>
      <fill>
        <patternFill>
          <bgColor theme="6"/>
        </patternFill>
      </fill>
    </dxf>
    <dxf>
      <font>
        <color theme="1"/>
      </font>
    </dxf>
    <dxf>
      <font>
        <b/>
        <i val="0"/>
        <color theme="5"/>
      </font>
    </dxf>
    <dxf>
      <font>
        <color theme="7"/>
      </font>
    </dxf>
    <dxf>
      <font>
        <color theme="8"/>
      </font>
    </dxf>
    <dxf>
      <fill>
        <patternFill>
          <bgColor rgb="FFC09B3E"/>
        </patternFill>
      </fill>
    </dxf>
    <dxf>
      <fill>
        <patternFill>
          <bgColor theme="4" tint="0.59996337778862885"/>
        </patternFill>
      </fill>
    </dxf>
    <dxf>
      <fill>
        <patternFill>
          <bgColor theme="0" tint="-0.24994659260841701"/>
        </patternFill>
      </fill>
    </dxf>
    <dxf>
      <fill>
        <patternFill>
          <bgColor rgb="FFFFC000"/>
        </patternFill>
      </fill>
    </dxf>
    <dxf>
      <fill>
        <patternFill>
          <bgColor rgb="FFC09B3E"/>
        </patternFill>
      </fill>
    </dxf>
    <dxf>
      <fill>
        <patternFill>
          <bgColor theme="4" tint="0.59996337778862885"/>
        </patternFill>
      </fill>
    </dxf>
    <dxf>
      <fill>
        <patternFill>
          <bgColor theme="0" tint="-0.24994659260841701"/>
        </patternFill>
      </fill>
    </dxf>
    <dxf>
      <fill>
        <patternFill>
          <bgColor rgb="FFFFC000"/>
        </patternFill>
      </fill>
    </dxf>
    <dxf>
      <font>
        <b/>
        <i val="0"/>
        <strike val="0"/>
      </font>
      <fill>
        <patternFill>
          <bgColor theme="7"/>
        </patternFill>
      </fill>
      <border>
        <right style="thin">
          <color auto="1"/>
        </right>
        <bottom style="thin">
          <color auto="1"/>
        </bottom>
        <vertical/>
        <horizontal/>
      </border>
    </dxf>
    <dxf>
      <font>
        <b/>
        <i val="0"/>
        <strike val="0"/>
        <color theme="0"/>
      </font>
      <fill>
        <patternFill>
          <bgColor theme="8"/>
        </patternFill>
      </fill>
      <border>
        <right style="thin">
          <color auto="1"/>
        </right>
        <bottom style="thin">
          <color auto="1"/>
        </bottom>
      </border>
    </dxf>
    <dxf>
      <font>
        <b/>
        <i val="0"/>
        <color theme="0"/>
      </font>
      <fill>
        <patternFill>
          <bgColor theme="9"/>
        </patternFill>
      </fill>
    </dxf>
    <dxf>
      <font>
        <b/>
        <i val="0"/>
        <color theme="3"/>
      </font>
      <fill>
        <patternFill>
          <bgColor theme="0"/>
        </patternFill>
      </fill>
    </dxf>
    <dxf>
      <font>
        <color theme="4"/>
      </font>
      <fill>
        <patternFill>
          <bgColor theme="6"/>
        </patternFill>
      </fill>
    </dxf>
    <dxf>
      <font>
        <color theme="4"/>
      </font>
      <fill>
        <patternFill>
          <bgColor theme="6"/>
        </patternFill>
      </fill>
    </dxf>
    <dxf>
      <font>
        <color theme="4"/>
      </font>
      <fill>
        <patternFill>
          <bgColor theme="6"/>
        </patternFill>
      </fill>
    </dxf>
    <dxf>
      <font>
        <color theme="4"/>
      </font>
      <fill>
        <patternFill>
          <bgColor theme="6"/>
        </patternFill>
      </fill>
    </dxf>
    <dxf>
      <font>
        <color theme="4"/>
      </font>
      <fill>
        <patternFill>
          <bgColor theme="6"/>
        </patternFill>
      </fill>
    </dxf>
    <dxf>
      <fill>
        <patternFill>
          <bgColor theme="7" tint="0.79998168889431442"/>
        </patternFill>
      </fill>
    </dxf>
    <dxf>
      <fill>
        <patternFill>
          <bgColor theme="7" tint="0.79998168889431442"/>
        </patternFill>
      </fill>
    </dxf>
    <dxf>
      <font>
        <color theme="4"/>
      </font>
      <fill>
        <patternFill>
          <bgColor theme="6"/>
        </patternFill>
      </fill>
    </dxf>
    <dxf>
      <font>
        <color theme="4"/>
      </font>
      <fill>
        <patternFill>
          <bgColor theme="6"/>
        </patternFill>
      </fill>
    </dxf>
    <dxf>
      <font>
        <color theme="4"/>
      </font>
      <fill>
        <patternFill>
          <bgColor theme="6"/>
        </patternFill>
      </fill>
    </dxf>
    <dxf>
      <font>
        <color theme="4"/>
      </font>
      <fill>
        <patternFill>
          <bgColor theme="6"/>
        </patternFill>
      </fill>
    </dxf>
    <dxf>
      <font>
        <color theme="4"/>
      </font>
      <fill>
        <patternFill>
          <bgColor theme="6"/>
        </patternFill>
      </fill>
    </dxf>
    <dxf>
      <font>
        <color theme="4"/>
      </font>
      <fill>
        <patternFill>
          <bgColor theme="6"/>
        </patternFill>
      </fill>
    </dxf>
    <dxf>
      <font>
        <color theme="4"/>
      </font>
      <fill>
        <patternFill>
          <bgColor theme="6"/>
        </patternFill>
      </fill>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dxf>
    <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color theme="4"/>
      </font>
      <fill>
        <patternFill>
          <bgColor theme="6"/>
        </patternFill>
      </fill>
    </dxf>
    <dxf>
      <font>
        <color theme="4"/>
      </font>
      <fill>
        <patternFill>
          <bgColor theme="6"/>
        </patternFill>
      </fill>
    </dxf>
    <dxf>
      <font>
        <color theme="8"/>
      </font>
    </dxf>
    <dxf>
      <font>
        <color theme="1"/>
      </font>
    </dxf>
    <dxf>
      <font>
        <b/>
        <i val="0"/>
        <color theme="5"/>
      </font>
    </dxf>
    <dxf>
      <font>
        <color theme="7"/>
      </font>
    </dxf>
    <dxf>
      <font>
        <color theme="8"/>
      </font>
    </dxf>
    <dxf>
      <font>
        <color theme="7"/>
      </font>
    </dxf>
    <dxf>
      <font>
        <b/>
        <i val="0"/>
        <color theme="5"/>
      </font>
    </dxf>
    <dxf>
      <font>
        <color theme="1"/>
      </font>
    </dxf>
    <dxf>
      <font>
        <b val="0"/>
        <i val="0"/>
        <color theme="8"/>
      </font>
    </dxf>
    <dxf>
      <font>
        <b/>
        <i val="0"/>
        <color theme="5"/>
      </font>
    </dxf>
    <dxf>
      <font>
        <color theme="1"/>
      </font>
    </dxf>
    <dxf>
      <font>
        <color theme="7"/>
      </font>
    </dxf>
    <dxf>
      <font>
        <color theme="1"/>
      </font>
    </dxf>
    <dxf>
      <font>
        <b/>
        <i val="0"/>
        <color theme="5"/>
      </font>
    </dxf>
    <dxf>
      <font>
        <color theme="7"/>
      </font>
    </dxf>
    <dxf>
      <font>
        <color theme="8"/>
      </font>
    </dxf>
    <dxf>
      <font>
        <color theme="8"/>
      </font>
    </dxf>
    <dxf>
      <font>
        <color theme="7"/>
      </font>
    </dxf>
    <dxf>
      <font>
        <b/>
        <i val="0"/>
        <color theme="5"/>
      </font>
    </dxf>
    <dxf>
      <font>
        <color theme="1"/>
      </font>
    </dxf>
    <dxf>
      <font>
        <b/>
        <i val="0"/>
        <color theme="5"/>
      </font>
    </dxf>
    <dxf>
      <font>
        <color theme="1"/>
      </font>
    </dxf>
    <dxf>
      <font>
        <color theme="8"/>
      </font>
    </dxf>
    <dxf>
      <font>
        <color theme="7"/>
      </font>
    </dxf>
    <dxf>
      <font>
        <b/>
        <i val="0"/>
        <color theme="5"/>
      </font>
    </dxf>
    <dxf>
      <font>
        <color theme="7"/>
      </font>
    </dxf>
    <dxf>
      <font>
        <color theme="8"/>
      </font>
    </dxf>
    <dxf>
      <font>
        <color theme="1"/>
      </font>
    </dxf>
    <dxf>
      <font>
        <color theme="7"/>
      </font>
    </dxf>
    <dxf>
      <font>
        <color theme="8"/>
      </font>
    </dxf>
    <dxf>
      <font>
        <b/>
        <i val="0"/>
        <color theme="5"/>
      </font>
    </dxf>
    <dxf>
      <font>
        <color theme="1"/>
      </font>
    </dxf>
    <dxf>
      <font>
        <color theme="7"/>
      </font>
    </dxf>
    <dxf>
      <font>
        <color theme="8"/>
      </font>
    </dxf>
    <dxf>
      <font>
        <b/>
        <i val="0"/>
        <color theme="5"/>
      </font>
    </dxf>
    <dxf>
      <font>
        <color theme="1"/>
      </font>
    </dxf>
    <dxf>
      <font>
        <color theme="7"/>
      </font>
    </dxf>
    <dxf>
      <font>
        <color theme="1"/>
      </font>
    </dxf>
    <dxf>
      <font>
        <b/>
        <i val="0"/>
        <color theme="5"/>
      </font>
    </dxf>
    <dxf>
      <font>
        <color theme="8"/>
      </font>
    </dxf>
    <dxf>
      <font>
        <color theme="2"/>
      </font>
      <fill>
        <patternFill>
          <bgColor theme="0"/>
        </patternFill>
      </fill>
      <border>
        <left/>
        <right/>
        <top/>
        <bottom/>
        <vertical/>
        <horizontal/>
      </border>
    </dxf>
    <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dxf>
    <dxf>
      <border>
        <left/>
        <right/>
        <top/>
        <bottom/>
        <vertical/>
        <horizontal/>
      </border>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dxf>
    <dxf>
      <font>
        <color theme="2"/>
      </font>
      <fill>
        <patternFill>
          <bgColor theme="0"/>
        </patternFill>
      </fill>
      <border>
        <left/>
        <right/>
        <top/>
        <bottom/>
        <vertical/>
        <horizontal/>
      </border>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border>
        <left/>
        <right/>
        <top/>
        <bottom/>
      </border>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dxf>
    <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color theme="2"/>
      </font>
      <fill>
        <patternFill patternType="none">
          <bgColor auto="1"/>
        </patternFill>
      </fill>
      <border>
        <left/>
        <right/>
        <top/>
        <bottom/>
        <vertical/>
        <horizontal/>
      </border>
    </dxf>
    <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ill>
        <patternFill patternType="none">
          <bgColor auto="1"/>
        </patternFill>
      </fill>
      <border>
        <left/>
        <right/>
        <top/>
        <bottom/>
        <vertical/>
        <horizontal/>
      </border>
    </dxf>
    <dxf>
      <font>
        <color theme="2"/>
      </font>
      <fill>
        <patternFill patternType="solid">
          <bgColor theme="0"/>
        </patternFill>
      </fill>
      <border>
        <left/>
        <right/>
        <top/>
        <bottom/>
        <vertical/>
        <horizontal/>
      </border>
    </dxf>
    <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dxf>
    <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ill>
        <patternFill patternType="none">
          <bgColor auto="1"/>
        </patternFill>
      </fill>
      <border>
        <left/>
        <right/>
        <top/>
        <bottom/>
      </border>
    </dxf>
    <dxf>
      <font>
        <color theme="1"/>
      </font>
    </dxf>
    <dxf>
      <font>
        <b/>
        <i val="0"/>
        <color theme="5"/>
      </font>
    </dxf>
    <dxf>
      <font>
        <color theme="7"/>
      </font>
    </dxf>
    <dxf>
      <font>
        <color theme="8"/>
      </font>
    </dxf>
    <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color theme="0" tint="-0.14996795556505021"/>
      </font>
    </dxf>
    <dxf>
      <font>
        <color theme="0" tint="-0.14996795556505021"/>
      </font>
    </dxf>
    <dxf>
      <font>
        <color theme="0" tint="-0.14996795556505021"/>
      </font>
    </dxf>
    <dxf>
      <font>
        <color theme="0" tint="-0.14996795556505021"/>
      </font>
    </dxf>
    <dxf>
      <font>
        <b/>
        <i/>
        <color theme="0" tint="-0.14996795556505021"/>
      </font>
    </dxf>
    <dxf>
      <font>
        <b/>
        <i/>
        <color theme="0" tint="-0.14993743705557422"/>
      </font>
    </dxf>
    <dxf>
      <font>
        <b/>
        <i/>
        <color theme="0" tint="-0.14996795556505021"/>
      </font>
    </dxf>
    <dxf>
      <font>
        <color theme="4"/>
      </font>
      <fill>
        <patternFill>
          <bgColor theme="6"/>
        </patternFill>
      </fill>
    </dxf>
    <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ill>
        <patternFill patternType="none">
          <bgColor auto="1"/>
        </patternFill>
      </fill>
      <border>
        <left/>
        <right/>
        <top/>
        <bottom/>
        <vertical/>
        <horizontal/>
      </border>
    </dxf>
    <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dxf>
    <dxf>
      <fill>
        <patternFill patternType="none">
          <bgColor auto="1"/>
        </patternFill>
      </fill>
      <border>
        <left/>
        <right/>
        <top/>
        <bottom/>
        <vertical/>
        <horizontal/>
      </border>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ill>
        <patternFill patternType="none">
          <bgColor auto="1"/>
        </patternFill>
      </fill>
      <border>
        <left/>
        <right/>
        <top/>
        <bottom/>
        <vertical/>
        <horizontal/>
      </border>
    </dxf>
    <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dxf>
    <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ill>
        <patternFill patternType="none">
          <bgColor auto="1"/>
        </patternFill>
      </fill>
      <border>
        <left/>
        <right/>
        <top/>
        <bottom/>
        <vertical/>
        <horizontal/>
      </border>
    </dxf>
    <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ill>
        <patternFill patternType="none">
          <bgColor auto="1"/>
        </patternFill>
      </fill>
      <border>
        <left/>
        <right/>
        <top/>
        <bottom/>
        <vertical/>
        <horizontal/>
      </border>
    </dxf>
    <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dxf>
    <dxf>
      <fill>
        <patternFill patternType="none">
          <bgColor auto="1"/>
        </patternFill>
      </fill>
      <border>
        <left/>
        <right/>
        <top/>
        <bottom/>
        <vertical/>
        <horizontal/>
      </border>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ill>
        <patternFill patternType="none">
          <bgColor auto="1"/>
        </patternFill>
      </fill>
      <border>
        <left/>
        <right/>
        <top/>
        <bottom/>
        <vertical/>
        <horizontal/>
      </border>
    </dxf>
    <dxf>
      <fill>
        <patternFill patternType="none">
          <bgColor auto="1"/>
        </patternFill>
      </fill>
      <border>
        <left/>
        <right/>
        <top/>
        <bottom/>
        <vertical/>
        <horizontal/>
      </border>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dxf>
    <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ill>
        <patternFill patternType="none">
          <bgColor auto="1"/>
        </patternFill>
      </fill>
      <border>
        <left/>
        <right/>
        <top/>
        <bottom/>
        <vertical/>
        <horizontal/>
      </border>
    </dxf>
    <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dxf>
    <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ill>
        <patternFill patternType="none">
          <bgColor auto="1"/>
        </patternFill>
      </fill>
      <border>
        <left/>
        <right/>
        <top/>
        <bottom/>
        <vertical/>
        <horizontal/>
      </border>
    </dxf>
    <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ill>
        <patternFill patternType="none">
          <bgColor auto="1"/>
        </patternFill>
      </fill>
      <border>
        <left/>
        <right/>
        <top/>
        <bottom/>
        <vertical/>
        <horizontal/>
      </border>
    </dxf>
    <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dxf>
    <dxf>
      <fill>
        <patternFill patternType="none">
          <bgColor auto="1"/>
        </patternFill>
      </fill>
      <border>
        <left/>
        <right/>
        <top/>
        <bottom/>
        <vertical/>
        <horizontal/>
      </border>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ill>
        <patternFill patternType="none">
          <bgColor auto="1"/>
        </patternFill>
      </fill>
      <border>
        <left/>
        <right/>
        <top/>
        <bottom/>
        <vertical/>
        <horizontal/>
      </border>
    </dxf>
    <dxf>
      <font>
        <b/>
        <i/>
        <color theme="0" tint="-0.14996795556505021"/>
      </font>
    </dxf>
    <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ill>
        <patternFill patternType="none">
          <bgColor auto="1"/>
        </patternFill>
      </fill>
      <border>
        <left/>
        <right/>
        <top/>
        <bottom/>
        <vertical/>
        <horizontal/>
      </border>
    </dxf>
    <dxf>
      <font>
        <b/>
        <i/>
        <color theme="0" tint="-0.14996795556505021"/>
      </font>
    </dxf>
    <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color theme="4"/>
      </font>
      <fill>
        <patternFill>
          <bgColor theme="6"/>
        </patternFill>
      </fill>
    </dxf>
    <dxf>
      <fill>
        <patternFill patternType="none">
          <bgColor auto="1"/>
        </patternFill>
      </fill>
      <border>
        <left/>
        <right/>
        <top/>
        <bottom/>
        <vertical/>
        <horizontal/>
      </border>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dxf>
    <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color theme="0" tint="-0.14996795556505021"/>
      </font>
    </dxf>
    <dxf>
      <fill>
        <patternFill patternType="none">
          <bgColor auto="1"/>
        </patternFill>
      </fill>
      <border>
        <left/>
        <right/>
        <top/>
        <bottom/>
        <vertical/>
        <horizontal/>
      </border>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dxf>
    <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ill>
        <patternFill patternType="none">
          <bgColor auto="1"/>
        </patternFill>
      </fill>
      <border>
        <left/>
        <right/>
        <top/>
        <bottom/>
        <vertical/>
        <horizontal/>
      </border>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dxf>
    <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ill>
        <patternFill patternType="none">
          <bgColor auto="1"/>
        </patternFill>
      </fill>
      <border>
        <left/>
        <right/>
        <top/>
        <bottom/>
        <vertical/>
        <horizontal/>
      </border>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dxf>
    <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color theme="0" tint="-0.14996795556505021"/>
      </font>
    </dxf>
    <dxf>
      <fill>
        <patternFill patternType="none">
          <bgColor auto="1"/>
        </patternFill>
      </fill>
      <border>
        <left/>
        <right/>
        <top/>
        <bottom/>
        <vertical/>
        <horizontal/>
      </border>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dxf>
    <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color theme="0" tint="-0.14996795556505021"/>
      </font>
    </dxf>
    <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dxf>
    <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dxf>
    <dxf>
      <fill>
        <patternFill patternType="none">
          <fgColor indexed="64"/>
          <bgColor auto="1"/>
        </patternFill>
      </fill>
      <alignment horizontal="general" vertical="center" textRotation="0" wrapText="1" indent="0" justifyLastLine="0" shrinkToFit="0" readingOrder="0"/>
    </dxf>
    <dxf>
      <fill>
        <patternFill patternType="none">
          <fgColor indexed="64"/>
          <bgColor indexed="65"/>
        </patternFill>
      </fill>
      <alignment vertical="center" textRotation="0" indent="0" justifyLastLine="0" shrinkToFit="0" readingOrder="0"/>
    </dxf>
    <dxf>
      <font>
        <b/>
        <i/>
        <strike val="0"/>
        <outline val="0"/>
        <shadow val="0"/>
        <u val="none"/>
        <vertAlign val="baseline"/>
        <color theme="3"/>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Gotham Bold"/>
        <family val="3"/>
        <scheme val="major"/>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name val="Gotham Bold"/>
        <family val="3"/>
        <scheme val="major"/>
      </font>
      <fill>
        <patternFill patternType="none">
          <fgColor indexed="64"/>
          <bgColor auto="1"/>
        </patternFill>
      </fill>
      <alignment horizontal="right" vertical="center" textRotation="0" wrapText="1" indent="0" justifyLastLine="0" shrinkToFit="0" readingOrder="0"/>
    </dxf>
    <dxf>
      <fill>
        <patternFill patternType="none">
          <fgColor indexed="64"/>
          <bgColor auto="1"/>
        </patternFill>
      </fill>
      <alignment vertical="center" textRotation="0" indent="0" justifyLastLine="0" shrinkToFit="0" readingOrder="0"/>
    </dxf>
    <dxf>
      <font>
        <b val="0"/>
        <strike val="0"/>
        <outline val="0"/>
        <shadow val="0"/>
        <u val="none"/>
        <vertAlign val="baseline"/>
        <sz val="22"/>
        <color theme="0"/>
        <name val="Open Sans Light"/>
        <family val="2"/>
        <scheme val="minor"/>
      </font>
      <fill>
        <patternFill patternType="solid">
          <fgColor indexed="64"/>
          <bgColor theme="4"/>
        </patternFill>
      </fill>
      <alignment vertical="center" textRotation="0" indent="0" justifyLastLine="0" shrinkToFit="0" readingOrder="0"/>
    </dxf>
    <dxf>
      <fill>
        <patternFill>
          <bgColor rgb="FFECECED"/>
        </patternFill>
      </fill>
    </dxf>
    <dxf>
      <fill>
        <patternFill>
          <bgColor theme="0"/>
        </patternFill>
      </fill>
    </dxf>
    <dxf>
      <fill>
        <patternFill>
          <bgColor rgb="FF2D953E"/>
        </patternFill>
      </fill>
    </dxf>
  </dxfs>
  <tableStyles count="2" defaultTableStyle="TableStyleMedium2" defaultPivotStyle="PivotStyleLight16">
    <tableStyle name="Table Style 1" pivot="0" count="2" xr9:uid="{91271FBE-4345-4FC4-87FA-F3A003DD3FB6}">
      <tableStyleElement type="firstRowStripe" dxfId="212"/>
      <tableStyleElement type="secondRowStripe" dxfId="211"/>
    </tableStyle>
    <tableStyle name="Table Style 2" pivot="0" count="1" xr9:uid="{A5C3D905-7FA0-48D6-92E4-5B751343F753}">
      <tableStyleElement type="firstRowStripe" dxfId="210"/>
    </tableStyle>
  </tableStyles>
  <colors>
    <mruColors>
      <color rgb="FFDBBDB7"/>
      <color rgb="FFFFCDCD"/>
      <color rgb="FFFFC9C9"/>
      <color rgb="FFECECED"/>
      <color rgb="FF2D953E"/>
      <color rgb="FFFFEBFF"/>
      <color rgb="FFFFCCFF"/>
      <color rgb="FFFDF5FD"/>
      <color rgb="FFFFF3FF"/>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6.6115683357357874E-2"/>
          <c:w val="0.97619048363002014"/>
          <c:h val="0.83838388512645856"/>
        </c:manualLayout>
      </c:layout>
      <c:barChart>
        <c:barDir val="bar"/>
        <c:grouping val="percentStacked"/>
        <c:varyColors val="0"/>
        <c:ser>
          <c:idx val="0"/>
          <c:order val="0"/>
          <c:tx>
            <c:strRef>
              <c:f>FX!$N$5</c:f>
              <c:strCache>
                <c:ptCount val="1"/>
                <c:pt idx="0">
                  <c:v>Bronze</c:v>
                </c:pt>
              </c:strCache>
            </c:strRef>
          </c:tx>
          <c:spPr>
            <a:pattFill prst="dkUpDiag">
              <a:fgClr>
                <a:srgbClr val="DBBDB7"/>
              </a:fgClr>
              <a:bgClr>
                <a:schemeClr val="bg1">
                  <a:lumMod val="95000"/>
                </a:schemeClr>
              </a:bgClr>
            </a:pattFill>
            <a:ln>
              <a:noFill/>
            </a:ln>
            <a:effectLst/>
          </c:spPr>
          <c:invertIfNegative val="0"/>
          <c:dPt>
            <c:idx val="2"/>
            <c:invertIfNegative val="0"/>
            <c:bubble3D val="0"/>
            <c:spPr>
              <a:pattFill prst="dkUpDiag">
                <a:fgClr>
                  <a:schemeClr val="bg2">
                    <a:lumMod val="90000"/>
                  </a:schemeClr>
                </a:fgClr>
                <a:bgClr>
                  <a:schemeClr val="bg1">
                    <a:lumMod val="95000"/>
                  </a:schemeClr>
                </a:bgClr>
              </a:pattFill>
              <a:ln>
                <a:noFill/>
              </a:ln>
              <a:effectLst/>
            </c:spPr>
            <c:extLst>
              <c:ext xmlns:c16="http://schemas.microsoft.com/office/drawing/2014/chart" uri="{C3380CC4-5D6E-409C-BE32-E72D297353CC}">
                <c16:uniqueId val="{00000007-D983-43F3-AAFD-537BE4E3791F}"/>
              </c:ext>
            </c:extLst>
          </c:dPt>
          <c:val>
            <c:numRef>
              <c:f>FX!$N$6:$N$8</c:f>
              <c:numCache>
                <c:formatCode>0.00</c:formatCode>
                <c:ptCount val="3"/>
                <c:pt idx="0">
                  <c:v>1</c:v>
                </c:pt>
                <c:pt idx="1">
                  <c:v>0.5</c:v>
                </c:pt>
                <c:pt idx="2">
                  <c:v>0.5</c:v>
                </c:pt>
              </c:numCache>
            </c:numRef>
          </c:val>
          <c:extLst>
            <c:ext xmlns:c16="http://schemas.microsoft.com/office/drawing/2014/chart" uri="{C3380CC4-5D6E-409C-BE32-E72D297353CC}">
              <c16:uniqueId val="{00000000-D983-43F3-AAFD-537BE4E3791F}"/>
            </c:ext>
          </c:extLst>
        </c:ser>
        <c:ser>
          <c:idx val="1"/>
          <c:order val="1"/>
          <c:tx>
            <c:strRef>
              <c:f>FX!$O$5</c:f>
              <c:strCache>
                <c:ptCount val="1"/>
                <c:pt idx="0">
                  <c:v>Silver</c:v>
                </c:pt>
              </c:strCache>
            </c:strRef>
          </c:tx>
          <c:spPr>
            <a:solidFill>
              <a:schemeClr val="accent2"/>
            </a:solidFill>
            <a:ln>
              <a:noFill/>
            </a:ln>
            <a:effectLst/>
          </c:spPr>
          <c:invertIfNegative val="0"/>
          <c:dPt>
            <c:idx val="1"/>
            <c:invertIfNegative val="0"/>
            <c:bubble3D val="0"/>
            <c:spPr>
              <a:solidFill>
                <a:schemeClr val="accent6">
                  <a:alpha val="34000"/>
                </a:schemeClr>
              </a:solidFill>
              <a:ln>
                <a:noFill/>
              </a:ln>
              <a:effectLst/>
            </c:spPr>
            <c:extLst>
              <c:ext xmlns:c16="http://schemas.microsoft.com/office/drawing/2014/chart" uri="{C3380CC4-5D6E-409C-BE32-E72D297353CC}">
                <c16:uniqueId val="{00000006-D983-43F3-AAFD-537BE4E3791F}"/>
              </c:ext>
            </c:extLst>
          </c:dPt>
          <c:dPt>
            <c:idx val="2"/>
            <c:invertIfNegative val="0"/>
            <c:bubble3D val="0"/>
            <c:spPr>
              <a:solidFill>
                <a:schemeClr val="accent5">
                  <a:alpha val="34000"/>
                </a:schemeClr>
              </a:solidFill>
              <a:ln>
                <a:noFill/>
              </a:ln>
              <a:effectLst/>
            </c:spPr>
            <c:extLst>
              <c:ext xmlns:c16="http://schemas.microsoft.com/office/drawing/2014/chart" uri="{C3380CC4-5D6E-409C-BE32-E72D297353CC}">
                <c16:uniqueId val="{00000008-D983-43F3-AAFD-537BE4E3791F}"/>
              </c:ext>
            </c:extLst>
          </c:dPt>
          <c:val>
            <c:numRef>
              <c:f>FX!$O$6:$O$8</c:f>
              <c:numCache>
                <c:formatCode>0.00</c:formatCode>
                <c:ptCount val="3"/>
                <c:pt idx="0">
                  <c:v>0</c:v>
                </c:pt>
                <c:pt idx="1">
                  <c:v>0.25</c:v>
                </c:pt>
                <c:pt idx="2">
                  <c:v>0.25</c:v>
                </c:pt>
              </c:numCache>
            </c:numRef>
          </c:val>
          <c:extLst>
            <c:ext xmlns:c16="http://schemas.microsoft.com/office/drawing/2014/chart" uri="{C3380CC4-5D6E-409C-BE32-E72D297353CC}">
              <c16:uniqueId val="{00000001-D983-43F3-AAFD-537BE4E3791F}"/>
            </c:ext>
          </c:extLst>
        </c:ser>
        <c:ser>
          <c:idx val="2"/>
          <c:order val="2"/>
          <c:tx>
            <c:strRef>
              <c:f>FX!$P$5</c:f>
              <c:strCache>
                <c:ptCount val="1"/>
                <c:pt idx="0">
                  <c:v>Gold</c:v>
                </c:pt>
              </c:strCache>
            </c:strRef>
          </c:tx>
          <c:spPr>
            <a:solidFill>
              <a:schemeClr val="accent3"/>
            </a:solidFill>
            <a:ln>
              <a:noFill/>
            </a:ln>
            <a:effectLst/>
          </c:spPr>
          <c:invertIfNegative val="0"/>
          <c:dPt>
            <c:idx val="1"/>
            <c:invertIfNegative val="0"/>
            <c:bubble3D val="0"/>
            <c:spPr>
              <a:solidFill>
                <a:schemeClr val="accent5">
                  <a:alpha val="34000"/>
                </a:schemeClr>
              </a:solidFill>
              <a:ln>
                <a:noFill/>
              </a:ln>
              <a:effectLst/>
            </c:spPr>
            <c:extLst>
              <c:ext xmlns:c16="http://schemas.microsoft.com/office/drawing/2014/chart" uri="{C3380CC4-5D6E-409C-BE32-E72D297353CC}">
                <c16:uniqueId val="{0000000A-D983-43F3-AAFD-537BE4E3791F}"/>
              </c:ext>
            </c:extLst>
          </c:dPt>
          <c:dPt>
            <c:idx val="2"/>
            <c:invertIfNegative val="0"/>
            <c:bubble3D val="0"/>
            <c:spPr>
              <a:solidFill>
                <a:schemeClr val="accent4">
                  <a:alpha val="34000"/>
                </a:schemeClr>
              </a:solidFill>
              <a:ln>
                <a:noFill/>
              </a:ln>
              <a:effectLst/>
            </c:spPr>
            <c:extLst>
              <c:ext xmlns:c16="http://schemas.microsoft.com/office/drawing/2014/chart" uri="{C3380CC4-5D6E-409C-BE32-E72D297353CC}">
                <c16:uniqueId val="{0000000B-D983-43F3-AAFD-537BE4E3791F}"/>
              </c:ext>
            </c:extLst>
          </c:dPt>
          <c:val>
            <c:numRef>
              <c:f>FX!$P$6:$P$8</c:f>
              <c:numCache>
                <c:formatCode>0.00</c:formatCode>
                <c:ptCount val="3"/>
                <c:pt idx="0">
                  <c:v>0</c:v>
                </c:pt>
                <c:pt idx="1">
                  <c:v>0.25</c:v>
                </c:pt>
                <c:pt idx="2">
                  <c:v>0.25</c:v>
                </c:pt>
              </c:numCache>
            </c:numRef>
          </c:val>
          <c:extLst>
            <c:ext xmlns:c16="http://schemas.microsoft.com/office/drawing/2014/chart" uri="{C3380CC4-5D6E-409C-BE32-E72D297353CC}">
              <c16:uniqueId val="{00000002-D983-43F3-AAFD-537BE4E3791F}"/>
            </c:ext>
          </c:extLst>
        </c:ser>
        <c:dLbls>
          <c:showLegendKey val="0"/>
          <c:showVal val="0"/>
          <c:showCatName val="0"/>
          <c:showSerName val="0"/>
          <c:showPercent val="0"/>
          <c:showBubbleSize val="0"/>
        </c:dLbls>
        <c:gapWidth val="135"/>
        <c:overlap val="100"/>
        <c:axId val="2129843759"/>
        <c:axId val="2129842511"/>
      </c:barChart>
      <c:catAx>
        <c:axId val="2129843759"/>
        <c:scaling>
          <c:orientation val="maxMin"/>
        </c:scaling>
        <c:delete val="1"/>
        <c:axPos val="l"/>
        <c:numFmt formatCode="General" sourceLinked="1"/>
        <c:majorTickMark val="out"/>
        <c:minorTickMark val="none"/>
        <c:tickLblPos val="nextTo"/>
        <c:crossAx val="2129842511"/>
        <c:crosses val="autoZero"/>
        <c:auto val="1"/>
        <c:lblAlgn val="ctr"/>
        <c:lblOffset val="100"/>
        <c:noMultiLvlLbl val="0"/>
      </c:catAx>
      <c:valAx>
        <c:axId val="2129842511"/>
        <c:scaling>
          <c:orientation val="minMax"/>
        </c:scaling>
        <c:delete val="1"/>
        <c:axPos val="t"/>
        <c:numFmt formatCode="0%" sourceLinked="1"/>
        <c:majorTickMark val="out"/>
        <c:minorTickMark val="none"/>
        <c:tickLblPos val="nextTo"/>
        <c:crossAx val="2129843759"/>
        <c:crosses val="autoZero"/>
        <c:crossBetween val="between"/>
        <c:majorUnit val="0.2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a-DK"/>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63386533510081E-2"/>
          <c:y val="0"/>
          <c:w val="0.83273237119524512"/>
          <c:h val="0.99236555662770431"/>
        </c:manualLayout>
      </c:layout>
      <c:barChart>
        <c:barDir val="bar"/>
        <c:grouping val="percentStacked"/>
        <c:varyColors val="0"/>
        <c:ser>
          <c:idx val="0"/>
          <c:order val="0"/>
          <c:spPr>
            <a:solidFill>
              <a:schemeClr val="accent1"/>
            </a:solidFill>
            <a:ln>
              <a:noFill/>
            </a:ln>
            <a:effectLst/>
          </c:spPr>
          <c:invertIfNegative val="0"/>
          <c:val>
            <c:numRef>
              <c:f>FX!$R$42:$R$44</c:f>
              <c:numCache>
                <c:formatCode>0%</c:formatCode>
                <c:ptCount val="3"/>
                <c:pt idx="0">
                  <c:v>0</c:v>
                </c:pt>
                <c:pt idx="1">
                  <c:v>0.66666666666666663</c:v>
                </c:pt>
                <c:pt idx="2">
                  <c:v>0</c:v>
                </c:pt>
              </c:numCache>
            </c:numRef>
          </c:val>
          <c:extLst>
            <c:ext xmlns:c16="http://schemas.microsoft.com/office/drawing/2014/chart" uri="{C3380CC4-5D6E-409C-BE32-E72D297353CC}">
              <c16:uniqueId val="{00000000-9D53-43AD-94A2-ECDFFBEC9389}"/>
            </c:ext>
          </c:extLst>
        </c:ser>
        <c:ser>
          <c:idx val="1"/>
          <c:order val="1"/>
          <c:spPr>
            <a:solidFill>
              <a:schemeClr val="bg2"/>
            </a:solidFill>
            <a:ln>
              <a:noFill/>
            </a:ln>
            <a:effectLst/>
          </c:spPr>
          <c:invertIfNegative val="0"/>
          <c:val>
            <c:numRef>
              <c:f>FX!$S$42:$S$44</c:f>
              <c:numCache>
                <c:formatCode>0%</c:formatCode>
                <c:ptCount val="3"/>
                <c:pt idx="0">
                  <c:v>0</c:v>
                </c:pt>
                <c:pt idx="1">
                  <c:v>0.33333333333333337</c:v>
                </c:pt>
                <c:pt idx="2">
                  <c:v>0</c:v>
                </c:pt>
              </c:numCache>
            </c:numRef>
          </c:val>
          <c:extLst>
            <c:ext xmlns:c16="http://schemas.microsoft.com/office/drawing/2014/chart" uri="{C3380CC4-5D6E-409C-BE32-E72D297353CC}">
              <c16:uniqueId val="{00000001-9D53-43AD-94A2-ECDFFBEC9389}"/>
            </c:ext>
          </c:extLst>
        </c:ser>
        <c:dLbls>
          <c:showLegendKey val="0"/>
          <c:showVal val="0"/>
          <c:showCatName val="0"/>
          <c:showSerName val="0"/>
          <c:showPercent val="0"/>
          <c:showBubbleSize val="0"/>
        </c:dLbls>
        <c:gapWidth val="90"/>
        <c:overlap val="100"/>
        <c:axId val="2055330383"/>
        <c:axId val="2055331215"/>
      </c:barChart>
      <c:catAx>
        <c:axId val="2055330383"/>
        <c:scaling>
          <c:orientation val="maxMin"/>
        </c:scaling>
        <c:delete val="1"/>
        <c:axPos val="l"/>
        <c:majorTickMark val="none"/>
        <c:minorTickMark val="none"/>
        <c:tickLblPos val="nextTo"/>
        <c:crossAx val="2055331215"/>
        <c:crosses val="autoZero"/>
        <c:auto val="1"/>
        <c:lblAlgn val="ctr"/>
        <c:lblOffset val="100"/>
        <c:noMultiLvlLbl val="0"/>
      </c:catAx>
      <c:valAx>
        <c:axId val="2055331215"/>
        <c:scaling>
          <c:orientation val="minMax"/>
        </c:scaling>
        <c:delete val="1"/>
        <c:axPos val="t"/>
        <c:numFmt formatCode="0%" sourceLinked="1"/>
        <c:majorTickMark val="none"/>
        <c:minorTickMark val="none"/>
        <c:tickLblPos val="nextTo"/>
        <c:crossAx val="2055330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a-DK"/>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63386533510081E-2"/>
          <c:y val="0"/>
          <c:w val="0.83273237119524512"/>
          <c:h val="0.99236555662770431"/>
        </c:manualLayout>
      </c:layout>
      <c:barChart>
        <c:barDir val="bar"/>
        <c:grouping val="percentStacked"/>
        <c:varyColors val="0"/>
        <c:ser>
          <c:idx val="0"/>
          <c:order val="0"/>
          <c:spPr>
            <a:solidFill>
              <a:schemeClr val="accent1"/>
            </a:solidFill>
            <a:ln>
              <a:noFill/>
            </a:ln>
            <a:effectLst/>
          </c:spPr>
          <c:invertIfNegative val="0"/>
          <c:val>
            <c:numRef>
              <c:f>FX!$R$52:$R$54</c:f>
              <c:numCache>
                <c:formatCode>0%</c:formatCode>
                <c:ptCount val="3"/>
                <c:pt idx="0">
                  <c:v>1</c:v>
                </c:pt>
                <c:pt idx="1">
                  <c:v>1</c:v>
                </c:pt>
                <c:pt idx="2">
                  <c:v>0.4</c:v>
                </c:pt>
              </c:numCache>
            </c:numRef>
          </c:val>
          <c:extLst>
            <c:ext xmlns:c16="http://schemas.microsoft.com/office/drawing/2014/chart" uri="{C3380CC4-5D6E-409C-BE32-E72D297353CC}">
              <c16:uniqueId val="{00000000-35D0-4009-A95E-84CEC909B3BE}"/>
            </c:ext>
          </c:extLst>
        </c:ser>
        <c:ser>
          <c:idx val="1"/>
          <c:order val="1"/>
          <c:spPr>
            <a:solidFill>
              <a:schemeClr val="bg2"/>
            </a:solidFill>
            <a:ln>
              <a:noFill/>
            </a:ln>
            <a:effectLst/>
          </c:spPr>
          <c:invertIfNegative val="0"/>
          <c:val>
            <c:numRef>
              <c:f>FX!$S$52:$S$54</c:f>
              <c:numCache>
                <c:formatCode>0%</c:formatCode>
                <c:ptCount val="3"/>
                <c:pt idx="0">
                  <c:v>0</c:v>
                </c:pt>
                <c:pt idx="1">
                  <c:v>0</c:v>
                </c:pt>
                <c:pt idx="2">
                  <c:v>0.6</c:v>
                </c:pt>
              </c:numCache>
            </c:numRef>
          </c:val>
          <c:extLst>
            <c:ext xmlns:c16="http://schemas.microsoft.com/office/drawing/2014/chart" uri="{C3380CC4-5D6E-409C-BE32-E72D297353CC}">
              <c16:uniqueId val="{00000001-35D0-4009-A95E-84CEC909B3BE}"/>
            </c:ext>
          </c:extLst>
        </c:ser>
        <c:dLbls>
          <c:showLegendKey val="0"/>
          <c:showVal val="0"/>
          <c:showCatName val="0"/>
          <c:showSerName val="0"/>
          <c:showPercent val="0"/>
          <c:showBubbleSize val="0"/>
        </c:dLbls>
        <c:gapWidth val="90"/>
        <c:overlap val="100"/>
        <c:axId val="2055330383"/>
        <c:axId val="2055331215"/>
      </c:barChart>
      <c:catAx>
        <c:axId val="2055330383"/>
        <c:scaling>
          <c:orientation val="maxMin"/>
        </c:scaling>
        <c:delete val="1"/>
        <c:axPos val="l"/>
        <c:numFmt formatCode="General" sourceLinked="1"/>
        <c:majorTickMark val="none"/>
        <c:minorTickMark val="none"/>
        <c:tickLblPos val="nextTo"/>
        <c:crossAx val="2055331215"/>
        <c:crosses val="autoZero"/>
        <c:auto val="1"/>
        <c:lblAlgn val="ctr"/>
        <c:lblOffset val="100"/>
        <c:noMultiLvlLbl val="0"/>
      </c:catAx>
      <c:valAx>
        <c:axId val="2055331215"/>
        <c:scaling>
          <c:orientation val="minMax"/>
        </c:scaling>
        <c:delete val="1"/>
        <c:axPos val="t"/>
        <c:numFmt formatCode="0%" sourceLinked="1"/>
        <c:majorTickMark val="none"/>
        <c:minorTickMark val="none"/>
        <c:tickLblPos val="nextTo"/>
        <c:crossAx val="2055330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a-DK"/>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63386533510081E-2"/>
          <c:y val="0"/>
          <c:w val="0.83273237119524512"/>
          <c:h val="0.99236555662770431"/>
        </c:manualLayout>
      </c:layout>
      <c:barChart>
        <c:barDir val="bar"/>
        <c:grouping val="percentStacked"/>
        <c:varyColors val="0"/>
        <c:ser>
          <c:idx val="0"/>
          <c:order val="0"/>
          <c:spPr>
            <a:solidFill>
              <a:schemeClr val="accent1"/>
            </a:solidFill>
            <a:ln>
              <a:noFill/>
            </a:ln>
            <a:effectLst/>
          </c:spPr>
          <c:invertIfNegative val="0"/>
          <c:val>
            <c:numRef>
              <c:f>FX!$R$67:$R$69</c:f>
              <c:numCache>
                <c:formatCode>0%</c:formatCode>
                <c:ptCount val="3"/>
                <c:pt idx="0">
                  <c:v>0</c:v>
                </c:pt>
                <c:pt idx="1">
                  <c:v>0</c:v>
                </c:pt>
                <c:pt idx="2">
                  <c:v>0</c:v>
                </c:pt>
              </c:numCache>
            </c:numRef>
          </c:val>
          <c:extLst>
            <c:ext xmlns:c16="http://schemas.microsoft.com/office/drawing/2014/chart" uri="{C3380CC4-5D6E-409C-BE32-E72D297353CC}">
              <c16:uniqueId val="{00000000-D1DE-42EF-BB13-9F4136D94DBE}"/>
            </c:ext>
          </c:extLst>
        </c:ser>
        <c:ser>
          <c:idx val="1"/>
          <c:order val="1"/>
          <c:spPr>
            <a:solidFill>
              <a:schemeClr val="accent2"/>
            </a:solidFill>
            <a:ln>
              <a:noFill/>
            </a:ln>
            <a:effectLst/>
          </c:spPr>
          <c:invertIfNegative val="0"/>
          <c:val>
            <c:numRef>
              <c:f>FX!$S$67:$S$69</c:f>
              <c:numCache>
                <c:formatCode>0%</c:formatCode>
                <c:ptCount val="3"/>
                <c:pt idx="0">
                  <c:v>0</c:v>
                </c:pt>
                <c:pt idx="1">
                  <c:v>0</c:v>
                </c:pt>
                <c:pt idx="2">
                  <c:v>0</c:v>
                </c:pt>
              </c:numCache>
            </c:numRef>
          </c:val>
          <c:extLst>
            <c:ext xmlns:c16="http://schemas.microsoft.com/office/drawing/2014/chart" uri="{C3380CC4-5D6E-409C-BE32-E72D297353CC}">
              <c16:uniqueId val="{00000001-D1DE-42EF-BB13-9F4136D94DBE}"/>
            </c:ext>
          </c:extLst>
        </c:ser>
        <c:dLbls>
          <c:showLegendKey val="0"/>
          <c:showVal val="0"/>
          <c:showCatName val="0"/>
          <c:showSerName val="0"/>
          <c:showPercent val="0"/>
          <c:showBubbleSize val="0"/>
        </c:dLbls>
        <c:gapWidth val="90"/>
        <c:overlap val="100"/>
        <c:axId val="2055330383"/>
        <c:axId val="2055331215"/>
      </c:barChart>
      <c:catAx>
        <c:axId val="2055330383"/>
        <c:scaling>
          <c:orientation val="maxMin"/>
        </c:scaling>
        <c:delete val="1"/>
        <c:axPos val="l"/>
        <c:numFmt formatCode="General" sourceLinked="1"/>
        <c:majorTickMark val="none"/>
        <c:minorTickMark val="none"/>
        <c:tickLblPos val="nextTo"/>
        <c:crossAx val="2055331215"/>
        <c:crosses val="autoZero"/>
        <c:auto val="1"/>
        <c:lblAlgn val="ctr"/>
        <c:lblOffset val="100"/>
        <c:noMultiLvlLbl val="0"/>
      </c:catAx>
      <c:valAx>
        <c:axId val="2055331215"/>
        <c:scaling>
          <c:orientation val="minMax"/>
        </c:scaling>
        <c:delete val="1"/>
        <c:axPos val="t"/>
        <c:numFmt formatCode="0%" sourceLinked="1"/>
        <c:majorTickMark val="none"/>
        <c:minorTickMark val="none"/>
        <c:tickLblPos val="nextTo"/>
        <c:crossAx val="2055330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a-DK"/>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63386533510081E-2"/>
          <c:y val="0"/>
          <c:w val="0.83273237119524512"/>
          <c:h val="0.99236555662770431"/>
        </c:manualLayout>
      </c:layout>
      <c:barChart>
        <c:barDir val="bar"/>
        <c:grouping val="percentStacked"/>
        <c:varyColors val="0"/>
        <c:ser>
          <c:idx val="0"/>
          <c:order val="0"/>
          <c:spPr>
            <a:solidFill>
              <a:schemeClr val="accent1"/>
            </a:solidFill>
            <a:ln>
              <a:noFill/>
            </a:ln>
            <a:effectLst/>
          </c:spPr>
          <c:invertIfNegative val="0"/>
          <c:val>
            <c:numRef>
              <c:f>FX!$R$57:$R$59</c:f>
              <c:numCache>
                <c:formatCode>0%</c:formatCode>
                <c:ptCount val="3"/>
                <c:pt idx="0">
                  <c:v>0</c:v>
                </c:pt>
                <c:pt idx="1">
                  <c:v>0.33333333333333331</c:v>
                </c:pt>
                <c:pt idx="2">
                  <c:v>0</c:v>
                </c:pt>
              </c:numCache>
            </c:numRef>
          </c:val>
          <c:extLst>
            <c:ext xmlns:c16="http://schemas.microsoft.com/office/drawing/2014/chart" uri="{C3380CC4-5D6E-409C-BE32-E72D297353CC}">
              <c16:uniqueId val="{00000000-9444-4093-B322-B541B6CFEEB4}"/>
            </c:ext>
          </c:extLst>
        </c:ser>
        <c:ser>
          <c:idx val="1"/>
          <c:order val="1"/>
          <c:spPr>
            <a:solidFill>
              <a:schemeClr val="bg2"/>
            </a:solidFill>
            <a:ln>
              <a:noFill/>
            </a:ln>
            <a:effectLst/>
          </c:spPr>
          <c:invertIfNegative val="0"/>
          <c:val>
            <c:numRef>
              <c:f>FX!$S$57:$S$59</c:f>
              <c:numCache>
                <c:formatCode>0%</c:formatCode>
                <c:ptCount val="3"/>
                <c:pt idx="0">
                  <c:v>0</c:v>
                </c:pt>
                <c:pt idx="1">
                  <c:v>0.66666666666666674</c:v>
                </c:pt>
                <c:pt idx="2">
                  <c:v>0</c:v>
                </c:pt>
              </c:numCache>
            </c:numRef>
          </c:val>
          <c:extLst>
            <c:ext xmlns:c16="http://schemas.microsoft.com/office/drawing/2014/chart" uri="{C3380CC4-5D6E-409C-BE32-E72D297353CC}">
              <c16:uniqueId val="{00000001-9444-4093-B322-B541B6CFEEB4}"/>
            </c:ext>
          </c:extLst>
        </c:ser>
        <c:dLbls>
          <c:showLegendKey val="0"/>
          <c:showVal val="0"/>
          <c:showCatName val="0"/>
          <c:showSerName val="0"/>
          <c:showPercent val="0"/>
          <c:showBubbleSize val="0"/>
        </c:dLbls>
        <c:gapWidth val="90"/>
        <c:overlap val="100"/>
        <c:axId val="2055330383"/>
        <c:axId val="2055331215"/>
      </c:barChart>
      <c:catAx>
        <c:axId val="2055330383"/>
        <c:scaling>
          <c:orientation val="maxMin"/>
        </c:scaling>
        <c:delete val="1"/>
        <c:axPos val="l"/>
        <c:numFmt formatCode="General" sourceLinked="1"/>
        <c:majorTickMark val="none"/>
        <c:minorTickMark val="none"/>
        <c:tickLblPos val="nextTo"/>
        <c:crossAx val="2055331215"/>
        <c:crosses val="autoZero"/>
        <c:auto val="1"/>
        <c:lblAlgn val="ctr"/>
        <c:lblOffset val="100"/>
        <c:noMultiLvlLbl val="0"/>
      </c:catAx>
      <c:valAx>
        <c:axId val="2055331215"/>
        <c:scaling>
          <c:orientation val="minMax"/>
        </c:scaling>
        <c:delete val="1"/>
        <c:axPos val="t"/>
        <c:numFmt formatCode="0%" sourceLinked="1"/>
        <c:majorTickMark val="none"/>
        <c:minorTickMark val="none"/>
        <c:tickLblPos val="nextTo"/>
        <c:crossAx val="2055330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a-DK"/>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634061549101718E-2"/>
          <c:y val="0"/>
          <c:w val="0.83273237119524512"/>
          <c:h val="0.99236555662770431"/>
        </c:manualLayout>
      </c:layout>
      <c:barChart>
        <c:barDir val="bar"/>
        <c:grouping val="percentStacked"/>
        <c:varyColors val="0"/>
        <c:ser>
          <c:idx val="0"/>
          <c:order val="0"/>
          <c:spPr>
            <a:solidFill>
              <a:schemeClr val="accent1"/>
            </a:solidFill>
            <a:ln>
              <a:noFill/>
            </a:ln>
            <a:effectLst/>
          </c:spPr>
          <c:invertIfNegative val="0"/>
          <c:val>
            <c:numRef>
              <c:f>FX!$R$62:$R$64</c:f>
              <c:numCache>
                <c:formatCode>0%</c:formatCode>
                <c:ptCount val="3"/>
                <c:pt idx="0">
                  <c:v>0.91666666666666663</c:v>
                </c:pt>
                <c:pt idx="1">
                  <c:v>1</c:v>
                </c:pt>
                <c:pt idx="2">
                  <c:v>0.75</c:v>
                </c:pt>
              </c:numCache>
            </c:numRef>
          </c:val>
          <c:extLst>
            <c:ext xmlns:c16="http://schemas.microsoft.com/office/drawing/2014/chart" uri="{C3380CC4-5D6E-409C-BE32-E72D297353CC}">
              <c16:uniqueId val="{00000000-3FC1-4AE3-96F5-B26559378082}"/>
            </c:ext>
          </c:extLst>
        </c:ser>
        <c:ser>
          <c:idx val="1"/>
          <c:order val="1"/>
          <c:spPr>
            <a:solidFill>
              <a:schemeClr val="bg2"/>
            </a:solidFill>
            <a:ln>
              <a:noFill/>
            </a:ln>
            <a:effectLst/>
          </c:spPr>
          <c:invertIfNegative val="0"/>
          <c:val>
            <c:numRef>
              <c:f>FX!$S$62:$S$64</c:f>
              <c:numCache>
                <c:formatCode>0%</c:formatCode>
                <c:ptCount val="3"/>
                <c:pt idx="0">
                  <c:v>8.333333333333337E-2</c:v>
                </c:pt>
                <c:pt idx="1">
                  <c:v>0</c:v>
                </c:pt>
                <c:pt idx="2">
                  <c:v>0.25</c:v>
                </c:pt>
              </c:numCache>
            </c:numRef>
          </c:val>
          <c:extLst>
            <c:ext xmlns:c16="http://schemas.microsoft.com/office/drawing/2014/chart" uri="{C3380CC4-5D6E-409C-BE32-E72D297353CC}">
              <c16:uniqueId val="{00000001-3FC1-4AE3-96F5-B26559378082}"/>
            </c:ext>
          </c:extLst>
        </c:ser>
        <c:dLbls>
          <c:showLegendKey val="0"/>
          <c:showVal val="0"/>
          <c:showCatName val="0"/>
          <c:showSerName val="0"/>
          <c:showPercent val="0"/>
          <c:showBubbleSize val="0"/>
        </c:dLbls>
        <c:gapWidth val="90"/>
        <c:overlap val="100"/>
        <c:axId val="2055330383"/>
        <c:axId val="2055331215"/>
      </c:barChart>
      <c:catAx>
        <c:axId val="2055330383"/>
        <c:scaling>
          <c:orientation val="maxMin"/>
        </c:scaling>
        <c:delete val="1"/>
        <c:axPos val="l"/>
        <c:majorTickMark val="none"/>
        <c:minorTickMark val="none"/>
        <c:tickLblPos val="nextTo"/>
        <c:crossAx val="2055331215"/>
        <c:crosses val="autoZero"/>
        <c:auto val="1"/>
        <c:lblAlgn val="ctr"/>
        <c:lblOffset val="100"/>
        <c:noMultiLvlLbl val="0"/>
      </c:catAx>
      <c:valAx>
        <c:axId val="2055331215"/>
        <c:scaling>
          <c:orientation val="minMax"/>
        </c:scaling>
        <c:delete val="1"/>
        <c:axPos val="t"/>
        <c:numFmt formatCode="0%" sourceLinked="1"/>
        <c:majorTickMark val="none"/>
        <c:minorTickMark val="none"/>
        <c:tickLblPos val="nextTo"/>
        <c:crossAx val="2055330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a-DK"/>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5579485586108584E-2"/>
          <c:w val="0.89239611942816133"/>
          <c:h val="0.78807259684439757"/>
        </c:manualLayout>
      </c:layout>
      <c:barChart>
        <c:barDir val="bar"/>
        <c:grouping val="stacked"/>
        <c:varyColors val="0"/>
        <c:ser>
          <c:idx val="6"/>
          <c:order val="0"/>
          <c:spPr>
            <a:effectLst>
              <a:outerShdw blurRad="50800" dist="38100" dir="2700000" algn="tl" rotWithShape="0">
                <a:prstClr val="black">
                  <a:alpha val="40000"/>
                </a:prstClr>
              </a:outerShdw>
            </a:effectLst>
          </c:spPr>
          <c:invertIfNegative val="0"/>
          <c:dPt>
            <c:idx val="0"/>
            <c:invertIfNegative val="0"/>
            <c:bubble3D val="0"/>
            <c:spPr>
              <a:solidFill>
                <a:schemeClr val="accent2"/>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98-B04F-41BF-B5D7-6A366076D8EE}"/>
              </c:ext>
            </c:extLst>
          </c:dPt>
          <c:dPt>
            <c:idx val="1"/>
            <c:invertIfNegative val="0"/>
            <c:bubble3D val="0"/>
            <c:spPr>
              <a:solidFill>
                <a:schemeClr val="tx1"/>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99-B04F-41BF-B5D7-6A366076D8EE}"/>
              </c:ext>
            </c:extLst>
          </c:dPt>
          <c:dPt>
            <c:idx val="2"/>
            <c:invertIfNegative val="0"/>
            <c:bubble3D val="0"/>
            <c:spPr>
              <a:solidFill>
                <a:schemeClr val="accent4"/>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9A-B04F-41BF-B5D7-6A366076D8EE}"/>
              </c:ext>
            </c:extLst>
          </c:dPt>
          <c:val>
            <c:numRef>
              <c:f>FX!$G$6:$G$8</c:f>
              <c:numCache>
                <c:formatCode>0%</c:formatCode>
                <c:ptCount val="3"/>
                <c:pt idx="0">
                  <c:v>0.90909090909090906</c:v>
                </c:pt>
                <c:pt idx="1">
                  <c:v>0.81333333333333335</c:v>
                </c:pt>
                <c:pt idx="2">
                  <c:v>0.44</c:v>
                </c:pt>
              </c:numCache>
            </c:numRef>
          </c:val>
          <c:extLst>
            <c:ext xmlns:c16="http://schemas.microsoft.com/office/drawing/2014/chart" uri="{C3380CC4-5D6E-409C-BE32-E72D297353CC}">
              <c16:uniqueId val="{00000097-B04F-41BF-B5D7-6A366076D8EE}"/>
            </c:ext>
          </c:extLst>
        </c:ser>
        <c:ser>
          <c:idx val="7"/>
          <c:order val="1"/>
          <c:spPr>
            <a:noFill/>
          </c:spPr>
          <c:invertIfNegative val="0"/>
          <c:val>
            <c:numRef>
              <c:f>FX!$H$6:$H$8</c:f>
              <c:numCache>
                <c:formatCode>0%</c:formatCode>
                <c:ptCount val="3"/>
                <c:pt idx="0">
                  <c:v>9.0909090909090939E-2</c:v>
                </c:pt>
                <c:pt idx="1">
                  <c:v>0.18666666666666665</c:v>
                </c:pt>
                <c:pt idx="2">
                  <c:v>0.56000000000000005</c:v>
                </c:pt>
              </c:numCache>
            </c:numRef>
          </c:val>
          <c:extLst>
            <c:ext xmlns:c16="http://schemas.microsoft.com/office/drawing/2014/chart" uri="{C3380CC4-5D6E-409C-BE32-E72D297353CC}">
              <c16:uniqueId val="{0000009B-B04F-41BF-B5D7-6A366076D8EE}"/>
            </c:ext>
          </c:extLst>
        </c:ser>
        <c:ser>
          <c:idx val="8"/>
          <c:order val="2"/>
          <c:spPr>
            <a:effectLst>
              <a:outerShdw blurRad="50800" dist="38100" dir="2700000" algn="tl" rotWithShape="0">
                <a:prstClr val="black">
                  <a:alpha val="40000"/>
                </a:prstClr>
              </a:outerShdw>
            </a:effectLst>
          </c:spPr>
          <c:invertIfNegative val="0"/>
          <c:dPt>
            <c:idx val="0"/>
            <c:invertIfNegative val="0"/>
            <c:bubble3D val="0"/>
            <c:spPr>
              <a:solidFill>
                <a:schemeClr val="accent2"/>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9D-B04F-41BF-B5D7-6A366076D8EE}"/>
              </c:ext>
            </c:extLst>
          </c:dPt>
          <c:dPt>
            <c:idx val="1"/>
            <c:invertIfNegative val="0"/>
            <c:bubble3D val="0"/>
            <c:spPr>
              <a:solidFill>
                <a:schemeClr val="tx1"/>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9E-B04F-41BF-B5D7-6A366076D8EE}"/>
              </c:ext>
            </c:extLst>
          </c:dPt>
          <c:dPt>
            <c:idx val="2"/>
            <c:invertIfNegative val="0"/>
            <c:bubble3D val="0"/>
            <c:spPr>
              <a:solidFill>
                <a:schemeClr val="accent4"/>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9F-B04F-41BF-B5D7-6A366076D8EE}"/>
              </c:ext>
            </c:extLst>
          </c:dPt>
          <c:val>
            <c:numRef>
              <c:f>FX!$G$6:$G$8</c:f>
              <c:numCache>
                <c:formatCode>0%</c:formatCode>
                <c:ptCount val="3"/>
                <c:pt idx="0">
                  <c:v>0.90909090909090906</c:v>
                </c:pt>
                <c:pt idx="1">
                  <c:v>0.81333333333333335</c:v>
                </c:pt>
                <c:pt idx="2">
                  <c:v>0.44</c:v>
                </c:pt>
              </c:numCache>
            </c:numRef>
          </c:val>
          <c:extLst>
            <c:ext xmlns:c16="http://schemas.microsoft.com/office/drawing/2014/chart" uri="{C3380CC4-5D6E-409C-BE32-E72D297353CC}">
              <c16:uniqueId val="{0000009C-B04F-41BF-B5D7-6A366076D8EE}"/>
            </c:ext>
          </c:extLst>
        </c:ser>
        <c:ser>
          <c:idx val="9"/>
          <c:order val="3"/>
          <c:spPr>
            <a:noFill/>
          </c:spPr>
          <c:invertIfNegative val="0"/>
          <c:val>
            <c:numRef>
              <c:f>FX!$H$6:$H$8</c:f>
              <c:numCache>
                <c:formatCode>0%</c:formatCode>
                <c:ptCount val="3"/>
                <c:pt idx="0">
                  <c:v>9.0909090909090939E-2</c:v>
                </c:pt>
                <c:pt idx="1">
                  <c:v>0.18666666666666665</c:v>
                </c:pt>
                <c:pt idx="2">
                  <c:v>0.56000000000000005</c:v>
                </c:pt>
              </c:numCache>
            </c:numRef>
          </c:val>
          <c:extLst>
            <c:ext xmlns:c16="http://schemas.microsoft.com/office/drawing/2014/chart" uri="{C3380CC4-5D6E-409C-BE32-E72D297353CC}">
              <c16:uniqueId val="{000000A0-B04F-41BF-B5D7-6A366076D8EE}"/>
            </c:ext>
          </c:extLst>
        </c:ser>
        <c:ser>
          <c:idx val="10"/>
          <c:order val="4"/>
          <c:spPr>
            <a:effectLst>
              <a:outerShdw blurRad="50800" dist="38100" dir="2700000" algn="tl" rotWithShape="0">
                <a:prstClr val="black">
                  <a:alpha val="40000"/>
                </a:prstClr>
              </a:outerShdw>
            </a:effectLst>
          </c:spPr>
          <c:invertIfNegative val="0"/>
          <c:dPt>
            <c:idx val="0"/>
            <c:invertIfNegative val="0"/>
            <c:bubble3D val="0"/>
            <c:spPr>
              <a:solidFill>
                <a:schemeClr val="accent2"/>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A2-B04F-41BF-B5D7-6A366076D8EE}"/>
              </c:ext>
            </c:extLst>
          </c:dPt>
          <c:dPt>
            <c:idx val="1"/>
            <c:invertIfNegative val="0"/>
            <c:bubble3D val="0"/>
            <c:spPr>
              <a:solidFill>
                <a:schemeClr val="tx1"/>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A3-B04F-41BF-B5D7-6A366076D8EE}"/>
              </c:ext>
            </c:extLst>
          </c:dPt>
          <c:dPt>
            <c:idx val="2"/>
            <c:invertIfNegative val="0"/>
            <c:bubble3D val="0"/>
            <c:spPr>
              <a:solidFill>
                <a:schemeClr val="accent4"/>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A4-B04F-41BF-B5D7-6A366076D8EE}"/>
              </c:ext>
            </c:extLst>
          </c:dPt>
          <c:val>
            <c:numRef>
              <c:f>FX!$G$6:$G$8</c:f>
              <c:numCache>
                <c:formatCode>0%</c:formatCode>
                <c:ptCount val="3"/>
                <c:pt idx="0">
                  <c:v>0.90909090909090906</c:v>
                </c:pt>
                <c:pt idx="1">
                  <c:v>0.81333333333333335</c:v>
                </c:pt>
                <c:pt idx="2">
                  <c:v>0.44</c:v>
                </c:pt>
              </c:numCache>
            </c:numRef>
          </c:val>
          <c:extLst>
            <c:ext xmlns:c16="http://schemas.microsoft.com/office/drawing/2014/chart" uri="{C3380CC4-5D6E-409C-BE32-E72D297353CC}">
              <c16:uniqueId val="{000000A1-B04F-41BF-B5D7-6A366076D8EE}"/>
            </c:ext>
          </c:extLst>
        </c:ser>
        <c:ser>
          <c:idx val="11"/>
          <c:order val="5"/>
          <c:spPr>
            <a:noFill/>
          </c:spPr>
          <c:invertIfNegative val="0"/>
          <c:val>
            <c:numRef>
              <c:f>FX!$H$6:$H$8</c:f>
              <c:numCache>
                <c:formatCode>0%</c:formatCode>
                <c:ptCount val="3"/>
                <c:pt idx="0">
                  <c:v>9.0909090909090939E-2</c:v>
                </c:pt>
                <c:pt idx="1">
                  <c:v>0.18666666666666665</c:v>
                </c:pt>
                <c:pt idx="2">
                  <c:v>0.56000000000000005</c:v>
                </c:pt>
              </c:numCache>
            </c:numRef>
          </c:val>
          <c:extLst>
            <c:ext xmlns:c16="http://schemas.microsoft.com/office/drawing/2014/chart" uri="{C3380CC4-5D6E-409C-BE32-E72D297353CC}">
              <c16:uniqueId val="{000000A5-B04F-41BF-B5D7-6A366076D8EE}"/>
            </c:ext>
          </c:extLst>
        </c:ser>
        <c:ser>
          <c:idx val="0"/>
          <c:order val="6"/>
          <c:spPr>
            <a:effectLst>
              <a:outerShdw blurRad="50800" dist="38100" dir="2700000" algn="tl" rotWithShape="0">
                <a:prstClr val="black">
                  <a:alpha val="40000"/>
                </a:prstClr>
              </a:outerShdw>
            </a:effectLst>
          </c:spPr>
          <c:invertIfNegative val="0"/>
          <c:dPt>
            <c:idx val="0"/>
            <c:invertIfNegative val="0"/>
            <c:bubble3D val="0"/>
            <c:spPr>
              <a:solidFill>
                <a:schemeClr val="accent2"/>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7B-B04F-41BF-B5D7-6A366076D8EE}"/>
              </c:ext>
            </c:extLst>
          </c:dPt>
          <c:dPt>
            <c:idx val="1"/>
            <c:invertIfNegative val="0"/>
            <c:bubble3D val="0"/>
            <c:spPr>
              <a:solidFill>
                <a:schemeClr val="tx1"/>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7D-B04F-41BF-B5D7-6A366076D8EE}"/>
              </c:ext>
            </c:extLst>
          </c:dPt>
          <c:dPt>
            <c:idx val="2"/>
            <c:invertIfNegative val="0"/>
            <c:bubble3D val="0"/>
            <c:spPr>
              <a:solidFill>
                <a:schemeClr val="accent4"/>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7F-B04F-41BF-B5D7-6A366076D8EE}"/>
              </c:ext>
            </c:extLst>
          </c:dPt>
          <c:val>
            <c:numRef>
              <c:f>FX!$G$6:$G$8</c:f>
              <c:numCache>
                <c:formatCode>0%</c:formatCode>
                <c:ptCount val="3"/>
                <c:pt idx="0">
                  <c:v>0.90909090909090906</c:v>
                </c:pt>
                <c:pt idx="1">
                  <c:v>0.81333333333333335</c:v>
                </c:pt>
                <c:pt idx="2">
                  <c:v>0.44</c:v>
                </c:pt>
              </c:numCache>
            </c:numRef>
          </c:val>
          <c:extLst>
            <c:ext xmlns:c16="http://schemas.microsoft.com/office/drawing/2014/chart" uri="{C3380CC4-5D6E-409C-BE32-E72D297353CC}">
              <c16:uniqueId val="{00000080-B04F-41BF-B5D7-6A366076D8EE}"/>
            </c:ext>
          </c:extLst>
        </c:ser>
        <c:ser>
          <c:idx val="1"/>
          <c:order val="7"/>
          <c:spPr>
            <a:noFill/>
          </c:spPr>
          <c:invertIfNegative val="0"/>
          <c:val>
            <c:numRef>
              <c:f>FX!$H$6:$H$8</c:f>
              <c:numCache>
                <c:formatCode>0%</c:formatCode>
                <c:ptCount val="3"/>
                <c:pt idx="0">
                  <c:v>9.0909090909090939E-2</c:v>
                </c:pt>
                <c:pt idx="1">
                  <c:v>0.18666666666666665</c:v>
                </c:pt>
                <c:pt idx="2">
                  <c:v>0.56000000000000005</c:v>
                </c:pt>
              </c:numCache>
            </c:numRef>
          </c:val>
          <c:extLst>
            <c:ext xmlns:c16="http://schemas.microsoft.com/office/drawing/2014/chart" uri="{C3380CC4-5D6E-409C-BE32-E72D297353CC}">
              <c16:uniqueId val="{00000082-B04F-41BF-B5D7-6A366076D8EE}"/>
            </c:ext>
          </c:extLst>
        </c:ser>
        <c:ser>
          <c:idx val="4"/>
          <c:order val="8"/>
          <c:spPr>
            <a:effectLst>
              <a:outerShdw blurRad="50800" dist="38100" dir="2700000" algn="tl" rotWithShape="0">
                <a:prstClr val="black">
                  <a:alpha val="40000"/>
                </a:prstClr>
              </a:outerShdw>
            </a:effectLst>
          </c:spPr>
          <c:invertIfNegative val="0"/>
          <c:dPt>
            <c:idx val="0"/>
            <c:invertIfNegative val="0"/>
            <c:bubble3D val="0"/>
            <c:spPr>
              <a:solidFill>
                <a:schemeClr val="accent2"/>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85-B04F-41BF-B5D7-6A366076D8EE}"/>
              </c:ext>
            </c:extLst>
          </c:dPt>
          <c:dPt>
            <c:idx val="1"/>
            <c:invertIfNegative val="0"/>
            <c:bubble3D val="0"/>
            <c:spPr>
              <a:solidFill>
                <a:schemeClr val="tx1"/>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87-B04F-41BF-B5D7-6A366076D8EE}"/>
              </c:ext>
            </c:extLst>
          </c:dPt>
          <c:dPt>
            <c:idx val="2"/>
            <c:invertIfNegative val="0"/>
            <c:bubble3D val="0"/>
            <c:spPr>
              <a:solidFill>
                <a:schemeClr val="accent4"/>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89-B04F-41BF-B5D7-6A366076D8EE}"/>
              </c:ext>
            </c:extLst>
          </c:dPt>
          <c:val>
            <c:numRef>
              <c:f>FX!$G$6:$G$8</c:f>
              <c:numCache>
                <c:formatCode>0%</c:formatCode>
                <c:ptCount val="3"/>
                <c:pt idx="0">
                  <c:v>0.90909090909090906</c:v>
                </c:pt>
                <c:pt idx="1">
                  <c:v>0.81333333333333335</c:v>
                </c:pt>
                <c:pt idx="2">
                  <c:v>0.44</c:v>
                </c:pt>
              </c:numCache>
            </c:numRef>
          </c:val>
          <c:extLst>
            <c:ext xmlns:c16="http://schemas.microsoft.com/office/drawing/2014/chart" uri="{C3380CC4-5D6E-409C-BE32-E72D297353CC}">
              <c16:uniqueId val="{0000008A-B04F-41BF-B5D7-6A366076D8EE}"/>
            </c:ext>
          </c:extLst>
        </c:ser>
        <c:ser>
          <c:idx val="5"/>
          <c:order val="9"/>
          <c:spPr>
            <a:noFill/>
          </c:spPr>
          <c:invertIfNegative val="0"/>
          <c:val>
            <c:numRef>
              <c:f>FX!$H$6:$H$8</c:f>
              <c:numCache>
                <c:formatCode>0%</c:formatCode>
                <c:ptCount val="3"/>
                <c:pt idx="0">
                  <c:v>9.0909090909090939E-2</c:v>
                </c:pt>
                <c:pt idx="1">
                  <c:v>0.18666666666666665</c:v>
                </c:pt>
                <c:pt idx="2">
                  <c:v>0.56000000000000005</c:v>
                </c:pt>
              </c:numCache>
            </c:numRef>
          </c:val>
          <c:extLst>
            <c:ext xmlns:c16="http://schemas.microsoft.com/office/drawing/2014/chart" uri="{C3380CC4-5D6E-409C-BE32-E72D297353CC}">
              <c16:uniqueId val="{0000008C-B04F-41BF-B5D7-6A366076D8EE}"/>
            </c:ext>
          </c:extLst>
        </c:ser>
        <c:ser>
          <c:idx val="2"/>
          <c:order val="10"/>
          <c:spPr>
            <a:effectLst>
              <a:outerShdw blurRad="50800" dist="38100" dir="2700000" algn="tl" rotWithShape="0">
                <a:prstClr val="black">
                  <a:alpha val="40000"/>
                </a:prstClr>
              </a:outerShdw>
            </a:effectLst>
          </c:spPr>
          <c:invertIfNegative val="0"/>
          <c:dPt>
            <c:idx val="0"/>
            <c:invertIfNegative val="0"/>
            <c:bubble3D val="0"/>
            <c:spPr>
              <a:solidFill>
                <a:schemeClr val="accent2"/>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8F-B04F-41BF-B5D7-6A366076D8EE}"/>
              </c:ext>
            </c:extLst>
          </c:dPt>
          <c:dPt>
            <c:idx val="1"/>
            <c:invertIfNegative val="0"/>
            <c:bubble3D val="0"/>
            <c:spPr>
              <a:solidFill>
                <a:schemeClr val="tx1"/>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91-B04F-41BF-B5D7-6A366076D8EE}"/>
              </c:ext>
            </c:extLst>
          </c:dPt>
          <c:dPt>
            <c:idx val="2"/>
            <c:invertIfNegative val="0"/>
            <c:bubble3D val="0"/>
            <c:spPr>
              <a:solidFill>
                <a:schemeClr val="accent4"/>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93-B04F-41BF-B5D7-6A366076D8EE}"/>
              </c:ext>
            </c:extLst>
          </c:dPt>
          <c:val>
            <c:numRef>
              <c:f>FX!$G$6:$G$8</c:f>
              <c:numCache>
                <c:formatCode>0%</c:formatCode>
                <c:ptCount val="3"/>
                <c:pt idx="0">
                  <c:v>0.90909090909090906</c:v>
                </c:pt>
                <c:pt idx="1">
                  <c:v>0.81333333333333335</c:v>
                </c:pt>
                <c:pt idx="2">
                  <c:v>0.44</c:v>
                </c:pt>
              </c:numCache>
            </c:numRef>
          </c:val>
          <c:extLst>
            <c:ext xmlns:c16="http://schemas.microsoft.com/office/drawing/2014/chart" uri="{C3380CC4-5D6E-409C-BE32-E72D297353CC}">
              <c16:uniqueId val="{00000094-B04F-41BF-B5D7-6A366076D8EE}"/>
            </c:ext>
          </c:extLst>
        </c:ser>
        <c:ser>
          <c:idx val="3"/>
          <c:order val="11"/>
          <c:spPr>
            <a:noFill/>
          </c:spPr>
          <c:invertIfNegative val="0"/>
          <c:val>
            <c:numRef>
              <c:f>FX!$H$6:$H$8</c:f>
              <c:numCache>
                <c:formatCode>0%</c:formatCode>
                <c:ptCount val="3"/>
                <c:pt idx="0">
                  <c:v>9.0909090909090939E-2</c:v>
                </c:pt>
                <c:pt idx="1">
                  <c:v>0.18666666666666665</c:v>
                </c:pt>
                <c:pt idx="2">
                  <c:v>0.56000000000000005</c:v>
                </c:pt>
              </c:numCache>
            </c:numRef>
          </c:val>
          <c:extLst>
            <c:ext xmlns:c16="http://schemas.microsoft.com/office/drawing/2014/chart" uri="{C3380CC4-5D6E-409C-BE32-E72D297353CC}">
              <c16:uniqueId val="{00000096-B04F-41BF-B5D7-6A366076D8EE}"/>
            </c:ext>
          </c:extLst>
        </c:ser>
        <c:dLbls>
          <c:showLegendKey val="0"/>
          <c:showVal val="0"/>
          <c:showCatName val="0"/>
          <c:showSerName val="0"/>
          <c:showPercent val="0"/>
          <c:showBubbleSize val="0"/>
        </c:dLbls>
        <c:gapWidth val="105"/>
        <c:overlap val="100"/>
        <c:axId val="2049689807"/>
        <c:axId val="2049691887"/>
      </c:barChart>
      <c:catAx>
        <c:axId val="2049689807"/>
        <c:scaling>
          <c:orientation val="maxMin"/>
        </c:scaling>
        <c:delete val="1"/>
        <c:axPos val="l"/>
        <c:numFmt formatCode="General" sourceLinked="1"/>
        <c:majorTickMark val="out"/>
        <c:minorTickMark val="none"/>
        <c:tickLblPos val="nextTo"/>
        <c:crossAx val="2049691887"/>
        <c:crosses val="autoZero"/>
        <c:auto val="1"/>
        <c:lblAlgn val="ctr"/>
        <c:lblOffset val="100"/>
        <c:noMultiLvlLbl val="0"/>
      </c:catAx>
      <c:valAx>
        <c:axId val="2049691887"/>
        <c:scaling>
          <c:orientation val="minMax"/>
          <c:max val="1"/>
          <c:min val="0"/>
        </c:scaling>
        <c:delete val="0"/>
        <c:axPos val="t"/>
        <c:majorGridlines/>
        <c:numFmt formatCode="0%" sourceLinked="1"/>
        <c:majorTickMark val="out"/>
        <c:minorTickMark val="none"/>
        <c:tickLblPos val="nextTo"/>
        <c:crossAx val="2049689807"/>
        <c:crosses val="autoZero"/>
        <c:crossBetween val="between"/>
        <c:minorUnit val="0.25"/>
      </c:valAx>
      <c:spPr>
        <a:noFill/>
      </c:spPr>
    </c:plotArea>
    <c:plotVisOnly val="1"/>
    <c:dispBlanksAs val="gap"/>
    <c:showDLblsOverMax val="0"/>
  </c:chart>
  <c:spPr>
    <a:noFill/>
    <a:ln w="9525" cap="flat" cmpd="sng" algn="ctr">
      <a:noFill/>
      <a:round/>
    </a:ln>
    <a:effectLst/>
  </c:spPr>
  <c:txPr>
    <a:bodyPr/>
    <a:lstStyle/>
    <a:p>
      <a:pPr>
        <a:defRPr/>
      </a:pPr>
      <a:endParaRPr lang="da-DK"/>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63386533510081E-2"/>
          <c:y val="0"/>
          <c:w val="0.83273237119524512"/>
          <c:h val="0.99236555662770431"/>
        </c:manualLayout>
      </c:layout>
      <c:barChart>
        <c:barDir val="bar"/>
        <c:grouping val="percentStacked"/>
        <c:varyColors val="0"/>
        <c:ser>
          <c:idx val="0"/>
          <c:order val="0"/>
          <c:spPr>
            <a:solidFill>
              <a:schemeClr val="accent1"/>
            </a:solidFill>
            <a:ln>
              <a:noFill/>
            </a:ln>
            <a:effectLst/>
          </c:spPr>
          <c:invertIfNegative val="0"/>
          <c:val>
            <c:numRef>
              <c:f>FX!$R$12:$R$14</c:f>
              <c:numCache>
                <c:formatCode>0%</c:formatCode>
                <c:ptCount val="3"/>
                <c:pt idx="0">
                  <c:v>1</c:v>
                </c:pt>
                <c:pt idx="1">
                  <c:v>0.69230769230769229</c:v>
                </c:pt>
                <c:pt idx="2">
                  <c:v>0.4</c:v>
                </c:pt>
              </c:numCache>
            </c:numRef>
          </c:val>
          <c:extLst>
            <c:ext xmlns:c16="http://schemas.microsoft.com/office/drawing/2014/chart" uri="{C3380CC4-5D6E-409C-BE32-E72D297353CC}">
              <c16:uniqueId val="{00000000-46F6-45ED-BD86-1B5C66822B43}"/>
            </c:ext>
          </c:extLst>
        </c:ser>
        <c:ser>
          <c:idx val="1"/>
          <c:order val="1"/>
          <c:spPr>
            <a:solidFill>
              <a:schemeClr val="bg1">
                <a:lumMod val="95000"/>
              </a:schemeClr>
            </a:solidFill>
            <a:ln>
              <a:noFill/>
            </a:ln>
            <a:effectLst/>
          </c:spPr>
          <c:invertIfNegative val="0"/>
          <c:val>
            <c:numRef>
              <c:f>FX!$S$12:$S$14</c:f>
              <c:numCache>
                <c:formatCode>0%</c:formatCode>
                <c:ptCount val="3"/>
                <c:pt idx="0">
                  <c:v>0</c:v>
                </c:pt>
                <c:pt idx="1">
                  <c:v>0.30769230769230771</c:v>
                </c:pt>
                <c:pt idx="2">
                  <c:v>0.6</c:v>
                </c:pt>
              </c:numCache>
            </c:numRef>
          </c:val>
          <c:extLst>
            <c:ext xmlns:c16="http://schemas.microsoft.com/office/drawing/2014/chart" uri="{C3380CC4-5D6E-409C-BE32-E72D297353CC}">
              <c16:uniqueId val="{00000002-46F6-45ED-BD86-1B5C66822B43}"/>
            </c:ext>
          </c:extLst>
        </c:ser>
        <c:dLbls>
          <c:showLegendKey val="0"/>
          <c:showVal val="0"/>
          <c:showCatName val="0"/>
          <c:showSerName val="0"/>
          <c:showPercent val="0"/>
          <c:showBubbleSize val="0"/>
        </c:dLbls>
        <c:gapWidth val="90"/>
        <c:overlap val="100"/>
        <c:axId val="2055330383"/>
        <c:axId val="2055331215"/>
      </c:barChart>
      <c:catAx>
        <c:axId val="2055330383"/>
        <c:scaling>
          <c:orientation val="maxMin"/>
        </c:scaling>
        <c:delete val="1"/>
        <c:axPos val="l"/>
        <c:majorTickMark val="none"/>
        <c:minorTickMark val="none"/>
        <c:tickLblPos val="nextTo"/>
        <c:crossAx val="2055331215"/>
        <c:crosses val="autoZero"/>
        <c:auto val="1"/>
        <c:lblAlgn val="ctr"/>
        <c:lblOffset val="100"/>
        <c:noMultiLvlLbl val="0"/>
      </c:catAx>
      <c:valAx>
        <c:axId val="2055331215"/>
        <c:scaling>
          <c:orientation val="minMax"/>
        </c:scaling>
        <c:delete val="1"/>
        <c:axPos val="t"/>
        <c:numFmt formatCode="0%" sourceLinked="1"/>
        <c:majorTickMark val="none"/>
        <c:minorTickMark val="none"/>
        <c:tickLblPos val="nextTo"/>
        <c:crossAx val="2055330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a-DK"/>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63386533510081E-2"/>
          <c:y val="0"/>
          <c:w val="0.83273237119524512"/>
          <c:h val="0.99236555662770431"/>
        </c:manualLayout>
      </c:layout>
      <c:barChart>
        <c:barDir val="bar"/>
        <c:grouping val="percentStacked"/>
        <c:varyColors val="0"/>
        <c:ser>
          <c:idx val="0"/>
          <c:order val="0"/>
          <c:spPr>
            <a:solidFill>
              <a:schemeClr val="accent1"/>
            </a:solidFill>
            <a:ln>
              <a:noFill/>
            </a:ln>
            <a:effectLst/>
          </c:spPr>
          <c:invertIfNegative val="0"/>
          <c:val>
            <c:numRef>
              <c:f>FX!$R$17:$R$19</c:f>
              <c:numCache>
                <c:formatCode>0%</c:formatCode>
                <c:ptCount val="3"/>
                <c:pt idx="0">
                  <c:v>1</c:v>
                </c:pt>
                <c:pt idx="1">
                  <c:v>1</c:v>
                </c:pt>
                <c:pt idx="2">
                  <c:v>1</c:v>
                </c:pt>
              </c:numCache>
            </c:numRef>
          </c:val>
          <c:extLst>
            <c:ext xmlns:c16="http://schemas.microsoft.com/office/drawing/2014/chart" uri="{C3380CC4-5D6E-409C-BE32-E72D297353CC}">
              <c16:uniqueId val="{00000000-3A8C-4B78-A549-3C276A644971}"/>
            </c:ext>
          </c:extLst>
        </c:ser>
        <c:ser>
          <c:idx val="1"/>
          <c:order val="1"/>
          <c:spPr>
            <a:solidFill>
              <a:schemeClr val="bg1">
                <a:lumMod val="95000"/>
              </a:schemeClr>
            </a:solidFill>
            <a:ln>
              <a:noFill/>
            </a:ln>
            <a:effectLst/>
          </c:spPr>
          <c:invertIfNegative val="0"/>
          <c:val>
            <c:numRef>
              <c:f>FX!$S$17:$S$19</c:f>
              <c:numCache>
                <c:formatCode>0%</c:formatCode>
                <c:ptCount val="3"/>
                <c:pt idx="0">
                  <c:v>0</c:v>
                </c:pt>
                <c:pt idx="1">
                  <c:v>0</c:v>
                </c:pt>
                <c:pt idx="2">
                  <c:v>0</c:v>
                </c:pt>
              </c:numCache>
            </c:numRef>
          </c:val>
          <c:extLst>
            <c:ext xmlns:c16="http://schemas.microsoft.com/office/drawing/2014/chart" uri="{C3380CC4-5D6E-409C-BE32-E72D297353CC}">
              <c16:uniqueId val="{00000001-3A8C-4B78-A549-3C276A644971}"/>
            </c:ext>
          </c:extLst>
        </c:ser>
        <c:dLbls>
          <c:showLegendKey val="0"/>
          <c:showVal val="0"/>
          <c:showCatName val="0"/>
          <c:showSerName val="0"/>
          <c:showPercent val="0"/>
          <c:showBubbleSize val="0"/>
        </c:dLbls>
        <c:gapWidth val="90"/>
        <c:overlap val="100"/>
        <c:axId val="2055330383"/>
        <c:axId val="2055331215"/>
      </c:barChart>
      <c:catAx>
        <c:axId val="2055330383"/>
        <c:scaling>
          <c:orientation val="maxMin"/>
        </c:scaling>
        <c:delete val="1"/>
        <c:axPos val="l"/>
        <c:majorTickMark val="none"/>
        <c:minorTickMark val="none"/>
        <c:tickLblPos val="nextTo"/>
        <c:crossAx val="2055331215"/>
        <c:crosses val="autoZero"/>
        <c:auto val="1"/>
        <c:lblAlgn val="ctr"/>
        <c:lblOffset val="100"/>
        <c:noMultiLvlLbl val="0"/>
      </c:catAx>
      <c:valAx>
        <c:axId val="2055331215"/>
        <c:scaling>
          <c:orientation val="minMax"/>
        </c:scaling>
        <c:delete val="1"/>
        <c:axPos val="t"/>
        <c:numFmt formatCode="0%" sourceLinked="1"/>
        <c:majorTickMark val="none"/>
        <c:minorTickMark val="none"/>
        <c:tickLblPos val="nextTo"/>
        <c:crossAx val="2055330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a-DK"/>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63386533510081E-2"/>
          <c:y val="0"/>
          <c:w val="0.83273237119524512"/>
          <c:h val="0.99236555662770431"/>
        </c:manualLayout>
      </c:layout>
      <c:barChart>
        <c:barDir val="bar"/>
        <c:grouping val="percentStacked"/>
        <c:varyColors val="0"/>
        <c:ser>
          <c:idx val="0"/>
          <c:order val="0"/>
          <c:spPr>
            <a:solidFill>
              <a:schemeClr val="accent1"/>
            </a:solidFill>
            <a:ln>
              <a:noFill/>
            </a:ln>
            <a:effectLst/>
          </c:spPr>
          <c:invertIfNegative val="0"/>
          <c:val>
            <c:numRef>
              <c:f>FX!$R$22:$R$24</c:f>
              <c:numCache>
                <c:formatCode>0%</c:formatCode>
                <c:ptCount val="3"/>
                <c:pt idx="0">
                  <c:v>0</c:v>
                </c:pt>
                <c:pt idx="1">
                  <c:v>0.5714285714285714</c:v>
                </c:pt>
                <c:pt idx="2">
                  <c:v>1</c:v>
                </c:pt>
              </c:numCache>
            </c:numRef>
          </c:val>
          <c:extLst>
            <c:ext xmlns:c16="http://schemas.microsoft.com/office/drawing/2014/chart" uri="{C3380CC4-5D6E-409C-BE32-E72D297353CC}">
              <c16:uniqueId val="{00000000-62D8-490F-9DF6-47427492BC3E}"/>
            </c:ext>
          </c:extLst>
        </c:ser>
        <c:ser>
          <c:idx val="1"/>
          <c:order val="1"/>
          <c:spPr>
            <a:solidFill>
              <a:schemeClr val="bg1">
                <a:lumMod val="95000"/>
              </a:schemeClr>
            </a:solidFill>
            <a:ln>
              <a:noFill/>
            </a:ln>
            <a:effectLst/>
          </c:spPr>
          <c:invertIfNegative val="0"/>
          <c:val>
            <c:numRef>
              <c:f>FX!$S$22:$S$24</c:f>
              <c:numCache>
                <c:formatCode>0%</c:formatCode>
                <c:ptCount val="3"/>
                <c:pt idx="0">
                  <c:v>0</c:v>
                </c:pt>
                <c:pt idx="1">
                  <c:v>0.4285714285714286</c:v>
                </c:pt>
                <c:pt idx="2">
                  <c:v>0</c:v>
                </c:pt>
              </c:numCache>
            </c:numRef>
          </c:val>
          <c:extLst>
            <c:ext xmlns:c16="http://schemas.microsoft.com/office/drawing/2014/chart" uri="{C3380CC4-5D6E-409C-BE32-E72D297353CC}">
              <c16:uniqueId val="{00000001-62D8-490F-9DF6-47427492BC3E}"/>
            </c:ext>
          </c:extLst>
        </c:ser>
        <c:dLbls>
          <c:showLegendKey val="0"/>
          <c:showVal val="0"/>
          <c:showCatName val="0"/>
          <c:showSerName val="0"/>
          <c:showPercent val="0"/>
          <c:showBubbleSize val="0"/>
        </c:dLbls>
        <c:gapWidth val="90"/>
        <c:overlap val="100"/>
        <c:axId val="2055330383"/>
        <c:axId val="2055331215"/>
      </c:barChart>
      <c:catAx>
        <c:axId val="2055330383"/>
        <c:scaling>
          <c:orientation val="maxMin"/>
        </c:scaling>
        <c:delete val="1"/>
        <c:axPos val="l"/>
        <c:majorTickMark val="none"/>
        <c:minorTickMark val="none"/>
        <c:tickLblPos val="nextTo"/>
        <c:crossAx val="2055331215"/>
        <c:crosses val="autoZero"/>
        <c:auto val="1"/>
        <c:lblAlgn val="ctr"/>
        <c:lblOffset val="100"/>
        <c:noMultiLvlLbl val="0"/>
      </c:catAx>
      <c:valAx>
        <c:axId val="2055331215"/>
        <c:scaling>
          <c:orientation val="minMax"/>
        </c:scaling>
        <c:delete val="1"/>
        <c:axPos val="t"/>
        <c:numFmt formatCode="0%" sourceLinked="1"/>
        <c:majorTickMark val="none"/>
        <c:minorTickMark val="none"/>
        <c:tickLblPos val="nextTo"/>
        <c:crossAx val="2055330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a-DK"/>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63386533510081E-2"/>
          <c:y val="0"/>
          <c:w val="0.83273237119524512"/>
          <c:h val="0.99236555662770431"/>
        </c:manualLayout>
      </c:layout>
      <c:barChart>
        <c:barDir val="bar"/>
        <c:grouping val="percentStacked"/>
        <c:varyColors val="0"/>
        <c:ser>
          <c:idx val="0"/>
          <c:order val="0"/>
          <c:spPr>
            <a:solidFill>
              <a:schemeClr val="accent1"/>
            </a:solidFill>
            <a:ln>
              <a:noFill/>
            </a:ln>
            <a:effectLst/>
          </c:spPr>
          <c:invertIfNegative val="0"/>
          <c:val>
            <c:numRef>
              <c:f>FX!$R$27:$R$29</c:f>
              <c:numCache>
                <c:formatCode>0%</c:formatCode>
                <c:ptCount val="3"/>
                <c:pt idx="0">
                  <c:v>0</c:v>
                </c:pt>
                <c:pt idx="1">
                  <c:v>1</c:v>
                </c:pt>
                <c:pt idx="2">
                  <c:v>0.5</c:v>
                </c:pt>
              </c:numCache>
            </c:numRef>
          </c:val>
          <c:extLst>
            <c:ext xmlns:c16="http://schemas.microsoft.com/office/drawing/2014/chart" uri="{C3380CC4-5D6E-409C-BE32-E72D297353CC}">
              <c16:uniqueId val="{00000000-AFE0-4A18-9CFD-BD10FCFEB27E}"/>
            </c:ext>
          </c:extLst>
        </c:ser>
        <c:ser>
          <c:idx val="1"/>
          <c:order val="1"/>
          <c:spPr>
            <a:solidFill>
              <a:schemeClr val="bg1">
                <a:lumMod val="95000"/>
              </a:schemeClr>
            </a:solidFill>
            <a:ln>
              <a:noFill/>
            </a:ln>
            <a:effectLst/>
          </c:spPr>
          <c:invertIfNegative val="0"/>
          <c:val>
            <c:numRef>
              <c:f>FX!$S$27:$S$29</c:f>
              <c:numCache>
                <c:formatCode>0%</c:formatCode>
                <c:ptCount val="3"/>
                <c:pt idx="0">
                  <c:v>0</c:v>
                </c:pt>
                <c:pt idx="1">
                  <c:v>0</c:v>
                </c:pt>
                <c:pt idx="2">
                  <c:v>0.5</c:v>
                </c:pt>
              </c:numCache>
            </c:numRef>
          </c:val>
          <c:extLst>
            <c:ext xmlns:c16="http://schemas.microsoft.com/office/drawing/2014/chart" uri="{C3380CC4-5D6E-409C-BE32-E72D297353CC}">
              <c16:uniqueId val="{00000003-AFE0-4A18-9CFD-BD10FCFEB27E}"/>
            </c:ext>
          </c:extLst>
        </c:ser>
        <c:dLbls>
          <c:showLegendKey val="0"/>
          <c:showVal val="0"/>
          <c:showCatName val="0"/>
          <c:showSerName val="0"/>
          <c:showPercent val="0"/>
          <c:showBubbleSize val="0"/>
        </c:dLbls>
        <c:gapWidth val="90"/>
        <c:overlap val="100"/>
        <c:axId val="2055330383"/>
        <c:axId val="2055331215"/>
      </c:barChart>
      <c:catAx>
        <c:axId val="2055330383"/>
        <c:scaling>
          <c:orientation val="maxMin"/>
        </c:scaling>
        <c:delete val="1"/>
        <c:axPos val="l"/>
        <c:numFmt formatCode="General" sourceLinked="1"/>
        <c:majorTickMark val="none"/>
        <c:minorTickMark val="none"/>
        <c:tickLblPos val="nextTo"/>
        <c:crossAx val="2055331215"/>
        <c:crosses val="autoZero"/>
        <c:auto val="1"/>
        <c:lblAlgn val="ctr"/>
        <c:lblOffset val="100"/>
        <c:noMultiLvlLbl val="0"/>
      </c:catAx>
      <c:valAx>
        <c:axId val="2055331215"/>
        <c:scaling>
          <c:orientation val="minMax"/>
        </c:scaling>
        <c:delete val="1"/>
        <c:axPos val="t"/>
        <c:numFmt formatCode="0%" sourceLinked="1"/>
        <c:majorTickMark val="none"/>
        <c:minorTickMark val="none"/>
        <c:tickLblPos val="nextTo"/>
        <c:crossAx val="2055330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a-DK"/>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63386533510081E-2"/>
          <c:y val="0"/>
          <c:w val="0.83273237119524512"/>
          <c:h val="0.99236555662770431"/>
        </c:manualLayout>
      </c:layout>
      <c:barChart>
        <c:barDir val="bar"/>
        <c:grouping val="percentStacked"/>
        <c:varyColors val="0"/>
        <c:ser>
          <c:idx val="0"/>
          <c:order val="0"/>
          <c:spPr>
            <a:solidFill>
              <a:schemeClr val="accent1"/>
            </a:solidFill>
            <a:ln>
              <a:noFill/>
            </a:ln>
            <a:effectLst/>
          </c:spPr>
          <c:invertIfNegative val="0"/>
          <c:val>
            <c:numRef>
              <c:f>FX!$R$32:$R$34</c:f>
              <c:numCache>
                <c:formatCode>0%</c:formatCode>
                <c:ptCount val="3"/>
                <c:pt idx="0">
                  <c:v>0.88888888888888884</c:v>
                </c:pt>
                <c:pt idx="1">
                  <c:v>0.8571428571428571</c:v>
                </c:pt>
                <c:pt idx="2">
                  <c:v>0</c:v>
                </c:pt>
              </c:numCache>
            </c:numRef>
          </c:val>
          <c:extLst>
            <c:ext xmlns:c16="http://schemas.microsoft.com/office/drawing/2014/chart" uri="{C3380CC4-5D6E-409C-BE32-E72D297353CC}">
              <c16:uniqueId val="{00000000-A7F4-4C34-98D7-C866D7A2CC5D}"/>
            </c:ext>
          </c:extLst>
        </c:ser>
        <c:ser>
          <c:idx val="1"/>
          <c:order val="1"/>
          <c:spPr>
            <a:solidFill>
              <a:schemeClr val="bg2"/>
            </a:solidFill>
            <a:ln>
              <a:noFill/>
            </a:ln>
            <a:effectLst/>
          </c:spPr>
          <c:invertIfNegative val="0"/>
          <c:val>
            <c:numRef>
              <c:f>FX!$S$32:$S$34</c:f>
              <c:numCache>
                <c:formatCode>0%</c:formatCode>
                <c:ptCount val="3"/>
                <c:pt idx="0">
                  <c:v>0.11111111111111116</c:v>
                </c:pt>
                <c:pt idx="1">
                  <c:v>0.1428571428571429</c:v>
                </c:pt>
                <c:pt idx="2">
                  <c:v>0</c:v>
                </c:pt>
              </c:numCache>
            </c:numRef>
          </c:val>
          <c:extLst>
            <c:ext xmlns:c16="http://schemas.microsoft.com/office/drawing/2014/chart" uri="{C3380CC4-5D6E-409C-BE32-E72D297353CC}">
              <c16:uniqueId val="{00000003-A7F4-4C34-98D7-C866D7A2CC5D}"/>
            </c:ext>
          </c:extLst>
        </c:ser>
        <c:dLbls>
          <c:showLegendKey val="0"/>
          <c:showVal val="0"/>
          <c:showCatName val="0"/>
          <c:showSerName val="0"/>
          <c:showPercent val="0"/>
          <c:showBubbleSize val="0"/>
        </c:dLbls>
        <c:gapWidth val="90"/>
        <c:overlap val="100"/>
        <c:axId val="2055330383"/>
        <c:axId val="2055331215"/>
      </c:barChart>
      <c:catAx>
        <c:axId val="2055330383"/>
        <c:scaling>
          <c:orientation val="maxMin"/>
        </c:scaling>
        <c:delete val="1"/>
        <c:axPos val="l"/>
        <c:numFmt formatCode="General" sourceLinked="1"/>
        <c:majorTickMark val="none"/>
        <c:minorTickMark val="none"/>
        <c:tickLblPos val="nextTo"/>
        <c:crossAx val="2055331215"/>
        <c:crosses val="autoZero"/>
        <c:auto val="1"/>
        <c:lblAlgn val="ctr"/>
        <c:lblOffset val="100"/>
        <c:noMultiLvlLbl val="0"/>
      </c:catAx>
      <c:valAx>
        <c:axId val="2055331215"/>
        <c:scaling>
          <c:orientation val="minMax"/>
        </c:scaling>
        <c:delete val="1"/>
        <c:axPos val="t"/>
        <c:numFmt formatCode="0%" sourceLinked="1"/>
        <c:majorTickMark val="none"/>
        <c:minorTickMark val="none"/>
        <c:tickLblPos val="nextTo"/>
        <c:crossAx val="2055330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a-DK"/>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63386533510081E-2"/>
          <c:y val="0"/>
          <c:w val="0.83273237119524512"/>
          <c:h val="0.99236555662770431"/>
        </c:manualLayout>
      </c:layout>
      <c:barChart>
        <c:barDir val="bar"/>
        <c:grouping val="percentStacked"/>
        <c:varyColors val="0"/>
        <c:ser>
          <c:idx val="0"/>
          <c:order val="0"/>
          <c:spPr>
            <a:solidFill>
              <a:schemeClr val="accent1"/>
            </a:solidFill>
            <a:ln>
              <a:noFill/>
            </a:ln>
            <a:effectLst/>
          </c:spPr>
          <c:invertIfNegative val="0"/>
          <c:val>
            <c:numRef>
              <c:f>FX!$Q$47:$Q$49</c:f>
              <c:numCache>
                <c:formatCode>0%</c:formatCode>
                <c:ptCount val="3"/>
                <c:pt idx="0">
                  <c:v>1</c:v>
                </c:pt>
                <c:pt idx="1">
                  <c:v>0.5714285714285714</c:v>
                </c:pt>
                <c:pt idx="2">
                  <c:v>0.5</c:v>
                </c:pt>
              </c:numCache>
            </c:numRef>
          </c:val>
          <c:extLst>
            <c:ext xmlns:c16="http://schemas.microsoft.com/office/drawing/2014/chart" uri="{C3380CC4-5D6E-409C-BE32-E72D297353CC}">
              <c16:uniqueId val="{00000000-C047-4E8E-9AA7-EE0DCBC898D9}"/>
            </c:ext>
          </c:extLst>
        </c:ser>
        <c:ser>
          <c:idx val="1"/>
          <c:order val="1"/>
          <c:spPr>
            <a:solidFill>
              <a:schemeClr val="bg2"/>
            </a:solidFill>
            <a:ln>
              <a:noFill/>
            </a:ln>
            <a:effectLst/>
          </c:spPr>
          <c:invertIfNegative val="0"/>
          <c:val>
            <c:numRef>
              <c:f>FX!$S$47:$S$49</c:f>
              <c:numCache>
                <c:formatCode>0%</c:formatCode>
                <c:ptCount val="3"/>
                <c:pt idx="0">
                  <c:v>0</c:v>
                </c:pt>
                <c:pt idx="1">
                  <c:v>0.4285714285714286</c:v>
                </c:pt>
                <c:pt idx="2">
                  <c:v>0.5</c:v>
                </c:pt>
              </c:numCache>
            </c:numRef>
          </c:val>
          <c:extLst>
            <c:ext xmlns:c16="http://schemas.microsoft.com/office/drawing/2014/chart" uri="{C3380CC4-5D6E-409C-BE32-E72D297353CC}">
              <c16:uniqueId val="{00000001-C047-4E8E-9AA7-EE0DCBC898D9}"/>
            </c:ext>
          </c:extLst>
        </c:ser>
        <c:dLbls>
          <c:showLegendKey val="0"/>
          <c:showVal val="0"/>
          <c:showCatName val="0"/>
          <c:showSerName val="0"/>
          <c:showPercent val="0"/>
          <c:showBubbleSize val="0"/>
        </c:dLbls>
        <c:gapWidth val="90"/>
        <c:overlap val="100"/>
        <c:axId val="2055330383"/>
        <c:axId val="2055331215"/>
      </c:barChart>
      <c:catAx>
        <c:axId val="2055330383"/>
        <c:scaling>
          <c:orientation val="maxMin"/>
        </c:scaling>
        <c:delete val="1"/>
        <c:axPos val="l"/>
        <c:numFmt formatCode="General" sourceLinked="1"/>
        <c:majorTickMark val="none"/>
        <c:minorTickMark val="none"/>
        <c:tickLblPos val="nextTo"/>
        <c:crossAx val="2055331215"/>
        <c:crosses val="autoZero"/>
        <c:auto val="1"/>
        <c:lblAlgn val="ctr"/>
        <c:lblOffset val="100"/>
        <c:noMultiLvlLbl val="0"/>
      </c:catAx>
      <c:valAx>
        <c:axId val="2055331215"/>
        <c:scaling>
          <c:orientation val="minMax"/>
        </c:scaling>
        <c:delete val="1"/>
        <c:axPos val="t"/>
        <c:numFmt formatCode="0%" sourceLinked="1"/>
        <c:majorTickMark val="none"/>
        <c:minorTickMark val="none"/>
        <c:tickLblPos val="nextTo"/>
        <c:crossAx val="2055330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a-DK"/>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63386533510081E-2"/>
          <c:y val="0"/>
          <c:w val="0.83273237119524512"/>
          <c:h val="0.99236555662770431"/>
        </c:manualLayout>
      </c:layout>
      <c:barChart>
        <c:barDir val="bar"/>
        <c:grouping val="percentStacked"/>
        <c:varyColors val="0"/>
        <c:ser>
          <c:idx val="0"/>
          <c:order val="0"/>
          <c:spPr>
            <a:solidFill>
              <a:schemeClr val="accent1"/>
            </a:solidFill>
            <a:ln>
              <a:noFill/>
            </a:ln>
            <a:effectLst/>
          </c:spPr>
          <c:invertIfNegative val="0"/>
          <c:val>
            <c:numRef>
              <c:f>FX!$R$37:$R$39</c:f>
              <c:numCache>
                <c:formatCode>0%</c:formatCode>
                <c:ptCount val="3"/>
                <c:pt idx="0">
                  <c:v>0</c:v>
                </c:pt>
                <c:pt idx="1">
                  <c:v>1</c:v>
                </c:pt>
                <c:pt idx="2">
                  <c:v>0</c:v>
                </c:pt>
              </c:numCache>
            </c:numRef>
          </c:val>
          <c:extLst>
            <c:ext xmlns:c16="http://schemas.microsoft.com/office/drawing/2014/chart" uri="{C3380CC4-5D6E-409C-BE32-E72D297353CC}">
              <c16:uniqueId val="{00000000-843C-4418-A51E-2E4B619E339E}"/>
            </c:ext>
          </c:extLst>
        </c:ser>
        <c:ser>
          <c:idx val="1"/>
          <c:order val="1"/>
          <c:spPr>
            <a:solidFill>
              <a:schemeClr val="bg2"/>
            </a:solidFill>
            <a:ln>
              <a:noFill/>
            </a:ln>
            <a:effectLst/>
          </c:spPr>
          <c:invertIfNegative val="0"/>
          <c:val>
            <c:numRef>
              <c:f>FX!$S$37:$S$39</c:f>
              <c:numCache>
                <c:formatCode>0%</c:formatCode>
                <c:ptCount val="3"/>
                <c:pt idx="0">
                  <c:v>0</c:v>
                </c:pt>
                <c:pt idx="1">
                  <c:v>0</c:v>
                </c:pt>
                <c:pt idx="2">
                  <c:v>0</c:v>
                </c:pt>
              </c:numCache>
            </c:numRef>
          </c:val>
          <c:extLst>
            <c:ext xmlns:c16="http://schemas.microsoft.com/office/drawing/2014/chart" uri="{C3380CC4-5D6E-409C-BE32-E72D297353CC}">
              <c16:uniqueId val="{00000002-843C-4418-A51E-2E4B619E339E}"/>
            </c:ext>
          </c:extLst>
        </c:ser>
        <c:dLbls>
          <c:showLegendKey val="0"/>
          <c:showVal val="0"/>
          <c:showCatName val="0"/>
          <c:showSerName val="0"/>
          <c:showPercent val="0"/>
          <c:showBubbleSize val="0"/>
        </c:dLbls>
        <c:gapWidth val="90"/>
        <c:overlap val="100"/>
        <c:axId val="2055330383"/>
        <c:axId val="2055331215"/>
      </c:barChart>
      <c:catAx>
        <c:axId val="2055330383"/>
        <c:scaling>
          <c:orientation val="maxMin"/>
        </c:scaling>
        <c:delete val="1"/>
        <c:axPos val="l"/>
        <c:numFmt formatCode="General" sourceLinked="1"/>
        <c:majorTickMark val="none"/>
        <c:minorTickMark val="none"/>
        <c:tickLblPos val="nextTo"/>
        <c:crossAx val="2055331215"/>
        <c:crosses val="autoZero"/>
        <c:auto val="1"/>
        <c:lblAlgn val="ctr"/>
        <c:lblOffset val="100"/>
        <c:noMultiLvlLbl val="0"/>
      </c:catAx>
      <c:valAx>
        <c:axId val="2055331215"/>
        <c:scaling>
          <c:orientation val="minMax"/>
        </c:scaling>
        <c:delete val="1"/>
        <c:axPos val="t"/>
        <c:numFmt formatCode="0%" sourceLinked="1"/>
        <c:majorTickMark val="none"/>
        <c:minorTickMark val="none"/>
        <c:tickLblPos val="nextTo"/>
        <c:crossAx val="2055330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a-DK"/>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image" Target="../media/image4.png"/><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6</xdr:col>
      <xdr:colOff>59058</xdr:colOff>
      <xdr:row>1</xdr:row>
      <xdr:rowOff>133350</xdr:rowOff>
    </xdr:from>
    <xdr:to>
      <xdr:col>7</xdr:col>
      <xdr:colOff>28101</xdr:colOff>
      <xdr:row>3</xdr:row>
      <xdr:rowOff>55563</xdr:rowOff>
    </xdr:to>
    <xdr:pic>
      <xdr:nvPicPr>
        <xdr:cNvPr id="4" name="Grafik 3">
          <a:extLst>
            <a:ext uri="{FF2B5EF4-FFF2-40B4-BE49-F238E27FC236}">
              <a16:creationId xmlns:a16="http://schemas.microsoft.com/office/drawing/2014/main" id="{449A019F-2D61-44FE-ACF7-B58D97D581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21996" y="347663"/>
          <a:ext cx="1401603" cy="708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116683</xdr:colOff>
      <xdr:row>1</xdr:row>
      <xdr:rowOff>123839</xdr:rowOff>
    </xdr:from>
    <xdr:to>
      <xdr:col>9</xdr:col>
      <xdr:colOff>17146</xdr:colOff>
      <xdr:row>3</xdr:row>
      <xdr:rowOff>55577</xdr:rowOff>
    </xdr:to>
    <xdr:pic>
      <xdr:nvPicPr>
        <xdr:cNvPr id="2" name="Grafik 1">
          <a:extLst>
            <a:ext uri="{FF2B5EF4-FFF2-40B4-BE49-F238E27FC236}">
              <a16:creationId xmlns:a16="http://schemas.microsoft.com/office/drawing/2014/main" id="{A7660D3A-8F96-441B-893D-0D88222896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2383" y="342914"/>
          <a:ext cx="1500663" cy="7261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16245</xdr:colOff>
      <xdr:row>1</xdr:row>
      <xdr:rowOff>182637</xdr:rowOff>
    </xdr:from>
    <xdr:to>
      <xdr:col>2</xdr:col>
      <xdr:colOff>364117</xdr:colOff>
      <xdr:row>3</xdr:row>
      <xdr:rowOff>15241</xdr:rowOff>
    </xdr:to>
    <xdr:pic>
      <xdr:nvPicPr>
        <xdr:cNvPr id="3" name="Grafik 2">
          <a:extLst>
            <a:ext uri="{FF2B5EF4-FFF2-40B4-BE49-F238E27FC236}">
              <a16:creationId xmlns:a16="http://schemas.microsoft.com/office/drawing/2014/main" id="{85C883FA-5517-4681-A5A4-B30546D6F3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298" y="373137"/>
          <a:ext cx="347872" cy="3365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67905</xdr:colOff>
      <xdr:row>2</xdr:row>
      <xdr:rowOff>170330</xdr:rowOff>
    </xdr:from>
    <xdr:to>
      <xdr:col>16</xdr:col>
      <xdr:colOff>105506</xdr:colOff>
      <xdr:row>6</xdr:row>
      <xdr:rowOff>104309</xdr:rowOff>
    </xdr:to>
    <xdr:graphicFrame macro="">
      <xdr:nvGraphicFramePr>
        <xdr:cNvPr id="4" name="Diagramm 3">
          <a:extLst>
            <a:ext uri="{FF2B5EF4-FFF2-40B4-BE49-F238E27FC236}">
              <a16:creationId xmlns:a16="http://schemas.microsoft.com/office/drawing/2014/main" id="{727C98E3-A251-43F1-8B30-CC0CA47924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91755</xdr:colOff>
      <xdr:row>2</xdr:row>
      <xdr:rowOff>93456</xdr:rowOff>
    </xdr:from>
    <xdr:to>
      <xdr:col>16</xdr:col>
      <xdr:colOff>493955</xdr:colOff>
      <xdr:row>6</xdr:row>
      <xdr:rowOff>97815</xdr:rowOff>
    </xdr:to>
    <xdr:graphicFrame macro="">
      <xdr:nvGraphicFramePr>
        <xdr:cNvPr id="2" name="Diagramm 1">
          <a:extLst>
            <a:ext uri="{FF2B5EF4-FFF2-40B4-BE49-F238E27FC236}">
              <a16:creationId xmlns:a16="http://schemas.microsoft.com/office/drawing/2014/main" id="{0E83D5CF-17D0-468F-9BBC-70E375A564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412264</xdr:colOff>
      <xdr:row>14</xdr:row>
      <xdr:rowOff>0</xdr:rowOff>
    </xdr:from>
    <xdr:to>
      <xdr:col>6</xdr:col>
      <xdr:colOff>58138</xdr:colOff>
      <xdr:row>16</xdr:row>
      <xdr:rowOff>235469</xdr:rowOff>
    </xdr:to>
    <xdr:graphicFrame macro="">
      <xdr:nvGraphicFramePr>
        <xdr:cNvPr id="5" name="Diagramm 4">
          <a:extLst>
            <a:ext uri="{FF2B5EF4-FFF2-40B4-BE49-F238E27FC236}">
              <a16:creationId xmlns:a16="http://schemas.microsoft.com/office/drawing/2014/main" id="{55DE9321-FE36-4E30-954E-B1EF590C40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412264</xdr:colOff>
      <xdr:row>19</xdr:row>
      <xdr:rowOff>8120</xdr:rowOff>
    </xdr:from>
    <xdr:to>
      <xdr:col>6</xdr:col>
      <xdr:colOff>58138</xdr:colOff>
      <xdr:row>21</xdr:row>
      <xdr:rowOff>243025</xdr:rowOff>
    </xdr:to>
    <xdr:graphicFrame macro="">
      <xdr:nvGraphicFramePr>
        <xdr:cNvPr id="12" name="Diagramm 11">
          <a:extLst>
            <a:ext uri="{FF2B5EF4-FFF2-40B4-BE49-F238E27FC236}">
              <a16:creationId xmlns:a16="http://schemas.microsoft.com/office/drawing/2014/main" id="{0F6367D6-6A73-4F39-9550-4D290A3D15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417306</xdr:colOff>
      <xdr:row>24</xdr:row>
      <xdr:rowOff>4526</xdr:rowOff>
    </xdr:from>
    <xdr:to>
      <xdr:col>6</xdr:col>
      <xdr:colOff>58138</xdr:colOff>
      <xdr:row>27</xdr:row>
      <xdr:rowOff>2875</xdr:rowOff>
    </xdr:to>
    <xdr:graphicFrame macro="">
      <xdr:nvGraphicFramePr>
        <xdr:cNvPr id="13" name="Diagramm 12">
          <a:extLst>
            <a:ext uri="{FF2B5EF4-FFF2-40B4-BE49-F238E27FC236}">
              <a16:creationId xmlns:a16="http://schemas.microsoft.com/office/drawing/2014/main" id="{92D97F2C-3CE0-4DB8-B0AD-F06A8D31FA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417306</xdr:colOff>
      <xdr:row>29</xdr:row>
      <xdr:rowOff>0</xdr:rowOff>
    </xdr:from>
    <xdr:to>
      <xdr:col>6</xdr:col>
      <xdr:colOff>58138</xdr:colOff>
      <xdr:row>31</xdr:row>
      <xdr:rowOff>244878</xdr:rowOff>
    </xdr:to>
    <xdr:graphicFrame macro="">
      <xdr:nvGraphicFramePr>
        <xdr:cNvPr id="14" name="Diagramm 13">
          <a:extLst>
            <a:ext uri="{FF2B5EF4-FFF2-40B4-BE49-F238E27FC236}">
              <a16:creationId xmlns:a16="http://schemas.microsoft.com/office/drawing/2014/main" id="{EB66998C-F7E3-4BA3-8381-1D31C23531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494128</xdr:colOff>
      <xdr:row>14</xdr:row>
      <xdr:rowOff>0</xdr:rowOff>
    </xdr:from>
    <xdr:to>
      <xdr:col>12</xdr:col>
      <xdr:colOff>134286</xdr:colOff>
      <xdr:row>17</xdr:row>
      <xdr:rowOff>2948</xdr:rowOff>
    </xdr:to>
    <xdr:graphicFrame macro="">
      <xdr:nvGraphicFramePr>
        <xdr:cNvPr id="15" name="Diagramm 14">
          <a:extLst>
            <a:ext uri="{FF2B5EF4-FFF2-40B4-BE49-F238E27FC236}">
              <a16:creationId xmlns:a16="http://schemas.microsoft.com/office/drawing/2014/main" id="{BF8E95C3-BB3A-4A5A-90DD-701EF22D72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501075</xdr:colOff>
      <xdr:row>29</xdr:row>
      <xdr:rowOff>7956</xdr:rowOff>
    </xdr:from>
    <xdr:to>
      <xdr:col>12</xdr:col>
      <xdr:colOff>134286</xdr:colOff>
      <xdr:row>31</xdr:row>
      <xdr:rowOff>236921</xdr:rowOff>
    </xdr:to>
    <xdr:graphicFrame macro="">
      <xdr:nvGraphicFramePr>
        <xdr:cNvPr id="18" name="Diagramm 17">
          <a:extLst>
            <a:ext uri="{FF2B5EF4-FFF2-40B4-BE49-F238E27FC236}">
              <a16:creationId xmlns:a16="http://schemas.microsoft.com/office/drawing/2014/main" id="{4FDC9A50-19AB-4363-987A-35FB2AD861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478888</xdr:colOff>
      <xdr:row>19</xdr:row>
      <xdr:rowOff>834</xdr:rowOff>
    </xdr:from>
    <xdr:to>
      <xdr:col>12</xdr:col>
      <xdr:colOff>130476</xdr:colOff>
      <xdr:row>22</xdr:row>
      <xdr:rowOff>3782</xdr:rowOff>
    </xdr:to>
    <xdr:graphicFrame macro="">
      <xdr:nvGraphicFramePr>
        <xdr:cNvPr id="20" name="Diagramm 19">
          <a:extLst>
            <a:ext uri="{FF2B5EF4-FFF2-40B4-BE49-F238E27FC236}">
              <a16:creationId xmlns:a16="http://schemas.microsoft.com/office/drawing/2014/main" id="{B3412A1E-943F-40B7-9A3F-4EADCD6E97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483929</xdr:colOff>
      <xdr:row>23</xdr:row>
      <xdr:rowOff>213335</xdr:rowOff>
    </xdr:from>
    <xdr:to>
      <xdr:col>12</xdr:col>
      <xdr:colOff>130476</xdr:colOff>
      <xdr:row>26</xdr:row>
      <xdr:rowOff>217400</xdr:rowOff>
    </xdr:to>
    <xdr:graphicFrame macro="">
      <xdr:nvGraphicFramePr>
        <xdr:cNvPr id="21" name="Diagramm 20">
          <a:extLst>
            <a:ext uri="{FF2B5EF4-FFF2-40B4-BE49-F238E27FC236}">
              <a16:creationId xmlns:a16="http://schemas.microsoft.com/office/drawing/2014/main" id="{B5134C75-66D1-4A4B-BA68-70A0294D11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17</xdr:col>
      <xdr:colOff>502952</xdr:colOff>
      <xdr:row>14</xdr:row>
      <xdr:rowOff>0</xdr:rowOff>
    </xdr:from>
    <xdr:to>
      <xdr:col>18</xdr:col>
      <xdr:colOff>139300</xdr:colOff>
      <xdr:row>17</xdr:row>
      <xdr:rowOff>2948</xdr:rowOff>
    </xdr:to>
    <xdr:graphicFrame macro="">
      <xdr:nvGraphicFramePr>
        <xdr:cNvPr id="22" name="Diagramm 21">
          <a:extLst>
            <a:ext uri="{FF2B5EF4-FFF2-40B4-BE49-F238E27FC236}">
              <a16:creationId xmlns:a16="http://schemas.microsoft.com/office/drawing/2014/main" id="{6E0399EB-E543-411A-A3E1-C9E7A4B4ED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502279</xdr:colOff>
      <xdr:row>29</xdr:row>
      <xdr:rowOff>7956</xdr:rowOff>
    </xdr:from>
    <xdr:to>
      <xdr:col>18</xdr:col>
      <xdr:colOff>139300</xdr:colOff>
      <xdr:row>31</xdr:row>
      <xdr:rowOff>236921</xdr:rowOff>
    </xdr:to>
    <xdr:graphicFrame macro="">
      <xdr:nvGraphicFramePr>
        <xdr:cNvPr id="23" name="Diagramm 22">
          <a:extLst>
            <a:ext uri="{FF2B5EF4-FFF2-40B4-BE49-F238E27FC236}">
              <a16:creationId xmlns:a16="http://schemas.microsoft.com/office/drawing/2014/main" id="{21D8185B-03E6-427B-BE41-98B19A9A13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17</xdr:col>
      <xdr:colOff>510572</xdr:colOff>
      <xdr:row>19</xdr:row>
      <xdr:rowOff>834</xdr:rowOff>
    </xdr:from>
    <xdr:to>
      <xdr:col>18</xdr:col>
      <xdr:colOff>135490</xdr:colOff>
      <xdr:row>22</xdr:row>
      <xdr:rowOff>3782</xdr:rowOff>
    </xdr:to>
    <xdr:graphicFrame macro="">
      <xdr:nvGraphicFramePr>
        <xdr:cNvPr id="24" name="Diagramm 23">
          <a:extLst>
            <a:ext uri="{FF2B5EF4-FFF2-40B4-BE49-F238E27FC236}">
              <a16:creationId xmlns:a16="http://schemas.microsoft.com/office/drawing/2014/main" id="{39738678-1A09-44B8-8F5A-D690C10FE2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17</xdr:col>
      <xdr:colOff>515613</xdr:colOff>
      <xdr:row>24</xdr:row>
      <xdr:rowOff>1668</xdr:rowOff>
    </xdr:from>
    <xdr:to>
      <xdr:col>18</xdr:col>
      <xdr:colOff>135490</xdr:colOff>
      <xdr:row>27</xdr:row>
      <xdr:rowOff>5732</xdr:rowOff>
    </xdr:to>
    <xdr:graphicFrame macro="">
      <xdr:nvGraphicFramePr>
        <xdr:cNvPr id="25" name="Diagramm 24">
          <a:extLst>
            <a:ext uri="{FF2B5EF4-FFF2-40B4-BE49-F238E27FC236}">
              <a16:creationId xmlns:a16="http://schemas.microsoft.com/office/drawing/2014/main" id="{59805B15-103D-4D9F-89E4-90020B423A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17</xdr:col>
      <xdr:colOff>1068456</xdr:colOff>
      <xdr:row>0</xdr:row>
      <xdr:rowOff>211540</xdr:rowOff>
    </xdr:from>
    <xdr:to>
      <xdr:col>20</xdr:col>
      <xdr:colOff>40658</xdr:colOff>
      <xdr:row>1</xdr:row>
      <xdr:rowOff>15496</xdr:rowOff>
    </xdr:to>
    <xdr:pic>
      <xdr:nvPicPr>
        <xdr:cNvPr id="6" name="Grafik 5">
          <a:extLst>
            <a:ext uri="{FF2B5EF4-FFF2-40B4-BE49-F238E27FC236}">
              <a16:creationId xmlns:a16="http://schemas.microsoft.com/office/drawing/2014/main" id="{C47F17EE-69EF-4593-82AA-A0CF41304BB7}"/>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2241695" y="211540"/>
          <a:ext cx="645289" cy="5449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1159</xdr:colOff>
      <xdr:row>1</xdr:row>
      <xdr:rowOff>65131</xdr:rowOff>
    </xdr:from>
    <xdr:to>
      <xdr:col>2</xdr:col>
      <xdr:colOff>670254</xdr:colOff>
      <xdr:row>3</xdr:row>
      <xdr:rowOff>39208</xdr:rowOff>
    </xdr:to>
    <xdr:pic>
      <xdr:nvPicPr>
        <xdr:cNvPr id="4" name="Grafik 3">
          <a:extLst>
            <a:ext uri="{FF2B5EF4-FFF2-40B4-BE49-F238E27FC236}">
              <a16:creationId xmlns:a16="http://schemas.microsoft.com/office/drawing/2014/main" id="{98FF4B77-1391-4014-A701-163781733F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484" y="255631"/>
          <a:ext cx="678620" cy="60272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D7D2E4F-BDB7-4624-A1A8-C9528BC4C77A}" name="Table2" displayName="Table2" ref="C3:G255" totalsRowShown="0" headerRowDxfId="209" dataDxfId="208">
  <tableColumns count="5">
    <tableColumn id="1" xr3:uid="{E2C9923E-1CA4-4E14-80AB-A5D877158BA4}" name="Term" dataDxfId="207"/>
    <tableColumn id="6" xr3:uid="{ADCF3B72-4071-490F-9DE0-499F8749CCA1}" name="Spalte1" dataDxfId="206"/>
    <tableColumn id="2" xr3:uid="{B90F035F-4BF2-46EF-AF0C-8F3C513CE5B0}" name="Alternative Term_x000a_or Expanded Term" dataDxfId="205"/>
    <tableColumn id="5" xr3:uid="{AAC18171-BDB9-454C-9FA5-71E6A1242B70}" name="Spalte2" dataDxfId="204"/>
    <tableColumn id="3" xr3:uid="{6EBB37A5-8547-40D8-AFEF-C8FF4101E590}" name="Description" dataDxfId="203"/>
  </tableColumns>
  <tableStyleInfo name="Table Style 2" showFirstColumn="0" showLastColumn="0" showRowStripes="1" showColumnStripes="0"/>
</table>
</file>

<file path=xl/theme/theme1.xml><?xml version="1.0" encoding="utf-8"?>
<a:theme xmlns:a="http://schemas.openxmlformats.org/drawingml/2006/main" name="Office">
  <a:themeElements>
    <a:clrScheme name="Benutzerdefiniert 16">
      <a:dk1>
        <a:sysClr val="windowText" lastClr="000000"/>
      </a:dk1>
      <a:lt1>
        <a:sysClr val="window" lastClr="FFFFFF"/>
      </a:lt1>
      <a:dk2>
        <a:srgbClr val="444750"/>
      </a:dk2>
      <a:lt2>
        <a:srgbClr val="ECECED"/>
      </a:lt2>
      <a:accent1>
        <a:srgbClr val="2D953E"/>
      </a:accent1>
      <a:accent2>
        <a:srgbClr val="C20000"/>
      </a:accent2>
      <a:accent3>
        <a:srgbClr val="EAF4EB"/>
      </a:accent3>
      <a:accent4>
        <a:srgbClr val="FCB53B"/>
      </a:accent4>
      <a:accent5>
        <a:srgbClr val="787878"/>
      </a:accent5>
      <a:accent6>
        <a:srgbClr val="953E2D"/>
      </a:accent6>
      <a:hlink>
        <a:srgbClr val="1F3694"/>
      </a:hlink>
      <a:folHlink>
        <a:srgbClr val="2D953E"/>
      </a:folHlink>
    </a:clrScheme>
    <a:fontScheme name="Benutzerdefiniert 3">
      <a:majorFont>
        <a:latin typeface="Gotham Bold"/>
        <a:ea typeface="Arial Unicode MS"/>
        <a:cs typeface="Arial"/>
      </a:majorFont>
      <a:minorFont>
        <a:latin typeface="Open Sans Light"/>
        <a:ea typeface="Arial Unicode MS"/>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aiplatform.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ilo.org/dyn/normlex/en/f?p=NORMLEXPUB:12100:0::NO:12100:P12100_INSTRUMENT_ID:312532:NO" TargetMode="External"/><Relationship Id="rId18" Type="http://schemas.openxmlformats.org/officeDocument/2006/relationships/hyperlink" Target="https://www.ilo.org/dyn/normlex/en/f?p=NORMLEXPUB:12100:0::NO:12100:P12100_INSTRUMENT_ID:312243:NO" TargetMode="External"/><Relationship Id="rId26" Type="http://schemas.openxmlformats.org/officeDocument/2006/relationships/hyperlink" Target="https://www.ilo.org/dyn/normlex/en/f?p=NORMLEXPUB:12100:0::NO:12100:P12100_INSTRUMENT_ID:312240:NO" TargetMode="External"/><Relationship Id="rId39" Type="http://schemas.openxmlformats.org/officeDocument/2006/relationships/hyperlink" Target="https://www.who.int/water_sanitation_health/publications/drinking-water-quality-guidelines-4-including-1st-addendum/en/" TargetMode="External"/><Relationship Id="rId21" Type="http://schemas.openxmlformats.org/officeDocument/2006/relationships/hyperlink" Target="https://www.ilo.org/dyn/normlex/en/f?p=NORMLEXPUB:12100:0::NO:12100:P12100_INSTRUMENT_ID:312283:NO" TargetMode="External"/><Relationship Id="rId34" Type="http://schemas.openxmlformats.org/officeDocument/2006/relationships/hyperlink" Target="https://coolfarmtool.org/" TargetMode="External"/><Relationship Id="rId42" Type="http://schemas.openxmlformats.org/officeDocument/2006/relationships/hyperlink" Target="https://www.ilo.org/dyn/normlex/en/f?p=NORMLEXPUB:12100:0::NO:12100:P12100_INSTRUMENT_ID:312240:NO" TargetMode="External"/><Relationship Id="rId7" Type="http://schemas.openxmlformats.org/officeDocument/2006/relationships/hyperlink" Target="https://www.ilo.org/dyn/normlex/en/f?p=NORMLEXPUB:12100:0::NO:12100:P12100_INSTRUMENT_ID:312146:NO" TargetMode="External"/><Relationship Id="rId2" Type="http://schemas.openxmlformats.org/officeDocument/2006/relationships/printerSettings" Target="../printerSettings/printerSettings4.bin"/><Relationship Id="rId16" Type="http://schemas.openxmlformats.org/officeDocument/2006/relationships/hyperlink" Target="https://www.ilo.org/dyn/normlex/en/f?p=NORMLEXPUB:12100:0::NO:12100:P12100_INSTRUMENT_ID:312247:NO" TargetMode="External"/><Relationship Id="rId29" Type="http://schemas.openxmlformats.org/officeDocument/2006/relationships/hyperlink" Target="https://www.ifc.org/wps/wcm/connect/74f457f6-ddf7-44ec-87bb-fed991b978fc/Draft_Resettlement+Handbook_Disclosure_March132019_Final.pdf?MOD=AJPERES" TargetMode="External"/><Relationship Id="rId1" Type="http://schemas.openxmlformats.org/officeDocument/2006/relationships/printerSettings" Target="../printerSettings/printerSettings3.bin"/><Relationship Id="rId6" Type="http://schemas.openxmlformats.org/officeDocument/2006/relationships/hyperlink" Target="https://www.ilo.org/dyn/normlex/en/f?p=NORMLEXPUB:12100:0::NO:12100:P12100_INSTRUMENT_ID:312146:NO" TargetMode="External"/><Relationship Id="rId11" Type="http://schemas.openxmlformats.org/officeDocument/2006/relationships/hyperlink" Target="https://www.ilo.org/dyn/normlex/en/f?p=NORMLEXPUB:12100:0::NO:12100:P12100_INSTRUMENT_ID:312328:NO" TargetMode="External"/><Relationship Id="rId24" Type="http://schemas.openxmlformats.org/officeDocument/2006/relationships/hyperlink" Target="https://www.ilo.org/dyn/normlex/en/f?p=NORMLEXPUB:12100:0::NO:12100:P12100_INSTRUMENT_ID:312300:NO" TargetMode="External"/><Relationship Id="rId32" Type="http://schemas.openxmlformats.org/officeDocument/2006/relationships/hyperlink" Target="http://www.oecd.org/daf/anti-bribery/44884389.pdf" TargetMode="External"/><Relationship Id="rId37" Type="http://schemas.openxmlformats.org/officeDocument/2006/relationships/hyperlink" Target="https://assets.publishing.service.gov.uk/government/uploads/system/uploads/attachment_data/file/268691/pb13558-cogap-131223.pdf" TargetMode="External"/><Relationship Id="rId40" Type="http://schemas.openxmlformats.org/officeDocument/2006/relationships/hyperlink" Target="https://www.who.int/water_sanitation_health/publications/drinking-water-quality-guidelines-4-including-1st-addendum/en/" TargetMode="External"/><Relationship Id="rId45" Type="http://schemas.openxmlformats.org/officeDocument/2006/relationships/drawing" Target="../drawings/drawing3.xml"/><Relationship Id="rId5" Type="http://schemas.openxmlformats.org/officeDocument/2006/relationships/hyperlink" Target="http://www.fao.org/3/Y1579E/y1579e03.htm" TargetMode="External"/><Relationship Id="rId15" Type="http://schemas.openxmlformats.org/officeDocument/2006/relationships/hyperlink" Target="https://www.ilo.org/dyn/normlex/en/f?p=NORMLEXPUB:12100:0::NO:12100:P12100_INSTRUMENT_ID:312170:NO" TargetMode="External"/><Relationship Id="rId23" Type="http://schemas.openxmlformats.org/officeDocument/2006/relationships/hyperlink" Target="https://www.ilo.org/dyn/normlex/en/f?p=NORMLEXPUB:12100:0::NO:12100:P12100_INSTRUMENT_ID:312306:NO" TargetMode="External"/><Relationship Id="rId28" Type="http://schemas.openxmlformats.org/officeDocument/2006/relationships/hyperlink" Target="https://www.ilo.org/dyn/normlex/en/f?p=NORMLEXPUB:12100:0::NO:12100:P12100_INSTRUMENT_ID:312245:NO" TargetMode="External"/><Relationship Id="rId36" Type="http://schemas.openxmlformats.org/officeDocument/2006/relationships/hyperlink" Target="https://www.ifc.org/wps/wcm/connect/8804e6fb-bd51-4822-92cf-3dfd8221be28/PS1_English_2012.pdf?MOD=AJPERES&amp;CVID=jiVQIfe" TargetMode="External"/><Relationship Id="rId10" Type="http://schemas.openxmlformats.org/officeDocument/2006/relationships/hyperlink" Target="https://www.ilo.org/dyn/normlex/en/f?p=NORMLEXPUB:12100:0::NO:12100:P12100_INSTRUMENT_ID:312319:NO" TargetMode="External"/><Relationship Id="rId19" Type="http://schemas.openxmlformats.org/officeDocument/2006/relationships/hyperlink" Target="https://www.ilo.org/dyn/normlex/en/f?p=NORMLEXPUB:12100:0::NO:12100:P12100_INSTRUMENT_ID:312256:NO" TargetMode="External"/><Relationship Id="rId31" Type="http://schemas.openxmlformats.org/officeDocument/2006/relationships/hyperlink" Target="https://www.ifc.org/wps/wcm/connect/74f457f6-ddf7-44ec-87bb-fed991b978fc/Draft_Resettlement+Handbook_Disclosure_March132019_Final.pdf?MOD=AJPERES" TargetMode="External"/><Relationship Id="rId44" Type="http://schemas.openxmlformats.org/officeDocument/2006/relationships/printerSettings" Target="../printerSettings/printerSettings5.bin"/><Relationship Id="rId4" Type="http://schemas.openxmlformats.org/officeDocument/2006/relationships/hyperlink" Target="https://4rplus.org/nutrient-management/" TargetMode="External"/><Relationship Id="rId9" Type="http://schemas.openxmlformats.org/officeDocument/2006/relationships/hyperlink" Target="https://www.ilo.org/dyn/normlex/en/f?p=NORMLEXPUB:12100:0::NO:12100:P12100_INSTRUMENT_ID:312315:NO" TargetMode="External"/><Relationship Id="rId14" Type="http://schemas.openxmlformats.org/officeDocument/2006/relationships/hyperlink" Target="https://www.ilo.org/dyn/normlex/en/f?p=NORMLEXPUB:12100:0::NO:12100:P12100_INSTRUMENT_ID:312300:NO" TargetMode="External"/><Relationship Id="rId22" Type="http://schemas.openxmlformats.org/officeDocument/2006/relationships/hyperlink" Target="https://www.ilo.org/dyn/normlex/en/f?p=NORMLEXPUB:12100:0::NO:12100:P12100_INSTRUMENT_ID:312327:NO" TargetMode="External"/><Relationship Id="rId27" Type="http://schemas.openxmlformats.org/officeDocument/2006/relationships/hyperlink" Target="https://www.ilo.org/dyn/normlex/en/f?p=NORMLEXPUB:12100:0::NO:12100:P12100_INSTRUMENT_ID:312174:NO%20%20%20%20%20%20%20%20%20%20%20%20%20%20%20%20%20%20%20%20%20%20%20%20%20%20%20%20%20%20%20%20%20%20%20%20%20%20%20%20%20%20%20%20%20%20%20%20%20%20%20%20%20%20%20%20%20%20%20%20%20%20%20%20%20%20%20%20%20%20%20%20%20%20%20%20%20%20%20%20%20%20%20%20%20%20%20%20%20%20%20%20%20%20%20%20%20%20%20%20%20%20%20%20%20." TargetMode="External"/><Relationship Id="rId30" Type="http://schemas.openxmlformats.org/officeDocument/2006/relationships/hyperlink" Target="https://www.ifc.org/wps/wcm/connect/affbc005-2569-4e58-9962-280c483baa12/IFC_StakeholderEngagement.pdf?MOD=AJPERES&amp;CVID=jkD13-p" TargetMode="External"/><Relationship Id="rId35" Type="http://schemas.openxmlformats.org/officeDocument/2006/relationships/hyperlink" Target="http://www.iucngisd.org/gisd/" TargetMode="External"/><Relationship Id="rId43" Type="http://schemas.openxmlformats.org/officeDocument/2006/relationships/hyperlink" Target="https://www.wrap.org.uk/sites/files/wrap/Food_Waste_Reduction_Roadmap_Grower_guidance_for_hand-harvested_crops.pdf" TargetMode="External"/><Relationship Id="rId8" Type="http://schemas.openxmlformats.org/officeDocument/2006/relationships/hyperlink" Target="https://www.ilo.org/dyn/normlex/en/f?p=NORMLEXPUB:12100:0::NO:12100:P12100_INSTRUMENT_ID:312315:NO" TargetMode="External"/><Relationship Id="rId3" Type="http://schemas.openxmlformats.org/officeDocument/2006/relationships/hyperlink" Target="https://www.responsiblyproducedpeat.org/" TargetMode="External"/><Relationship Id="rId12" Type="http://schemas.openxmlformats.org/officeDocument/2006/relationships/hyperlink" Target="https://www.globallivingwage.org/" TargetMode="External"/><Relationship Id="rId17" Type="http://schemas.openxmlformats.org/officeDocument/2006/relationships/hyperlink" Target="https://www.ilo.org/dyn/normlex/en/f?p=NORMLEXPUB:12100:0::NO:12100:P12100_INSTRUMENT_ID:312232:NO" TargetMode="External"/><Relationship Id="rId25" Type="http://schemas.openxmlformats.org/officeDocument/2006/relationships/hyperlink" Target="https://www.ilo.org/dyn/normlex/en/f?p=NORMLEXPUB:12100:0::NO:12100:P12100_INSTRUMENT_ID:312240:NO" TargetMode="External"/><Relationship Id="rId33" Type="http://schemas.openxmlformats.org/officeDocument/2006/relationships/hyperlink" Target="https://www.gov.uk/guidance/rules-for-farmers-and-land-managers-to-prevent-water-pollution" TargetMode="External"/><Relationship Id="rId38" Type="http://schemas.openxmlformats.org/officeDocument/2006/relationships/hyperlink" Target="https://assets.publishing.service.gov.uk/government/uploads/system/uploads/attachment_data/file/268691/pb13558-cogap-131223.pdf" TargetMode="External"/><Relationship Id="rId20" Type="http://schemas.openxmlformats.org/officeDocument/2006/relationships/hyperlink" Target="https://www.ilo.org/dyn/normlex/en/f?p=NORMLEXPUB:12100:0::NO:12100:P12100_INSTRUMENT_ID:312468:NO" TargetMode="External"/><Relationship Id="rId41" Type="http://schemas.openxmlformats.org/officeDocument/2006/relationships/hyperlink" Target="https://www.who.int/water_sanitation_health/publications/drinking-water-quality-guidelines-4-including-1st-addendum/en/"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06DE5-69E1-4A08-9D5D-0B6798639018}">
  <dimension ref="A1:J19"/>
  <sheetViews>
    <sheetView zoomScaleNormal="100" zoomScaleSheetLayoutView="100" zoomScalePageLayoutView="40" workbookViewId="0"/>
  </sheetViews>
  <sheetFormatPr defaultColWidth="11.25" defaultRowHeight="14.25"/>
  <cols>
    <col min="1" max="1" width="2.625" style="45" customWidth="1"/>
    <col min="2" max="2" width="2.5" style="45" customWidth="1"/>
    <col min="3" max="3" width="10.125" style="45" customWidth="1"/>
    <col min="4" max="4" width="3.375" style="45" customWidth="1"/>
    <col min="5" max="5" width="80.625" style="45" customWidth="1"/>
    <col min="6" max="6" width="3.125" style="45" customWidth="1"/>
    <col min="7" max="7" width="17.75" style="45" customWidth="1"/>
    <col min="8" max="8" width="2.875" style="45" customWidth="1"/>
    <col min="9" max="9" width="2.5" style="45" customWidth="1"/>
    <col min="10" max="10" width="2.625" style="45" customWidth="1"/>
    <col min="11" max="16384" width="11.25" style="45"/>
  </cols>
  <sheetData>
    <row r="1" spans="1:10" ht="15.75">
      <c r="B1" s="170"/>
      <c r="C1" s="170"/>
      <c r="D1" s="170"/>
      <c r="E1" s="170"/>
      <c r="F1" s="170"/>
      <c r="G1" s="170"/>
      <c r="H1" s="170"/>
      <c r="I1" s="170"/>
    </row>
    <row r="2" spans="1:10" ht="15.75">
      <c r="A2" s="80"/>
      <c r="B2" s="1"/>
      <c r="C2" s="1"/>
      <c r="D2" s="1"/>
      <c r="E2" s="1"/>
      <c r="F2" s="1"/>
      <c r="G2" s="1"/>
      <c r="H2" s="1"/>
      <c r="I2" s="1"/>
      <c r="J2" s="277"/>
    </row>
    <row r="3" spans="1:10" ht="45" customHeight="1">
      <c r="A3" s="80"/>
      <c r="B3" s="1"/>
      <c r="C3" s="276"/>
      <c r="D3" s="430" t="s">
        <v>1362</v>
      </c>
      <c r="E3" s="430"/>
      <c r="F3" s="405"/>
      <c r="G3" s="403"/>
      <c r="H3" s="404"/>
      <c r="I3" s="1"/>
      <c r="J3" s="277"/>
    </row>
    <row r="4" spans="1:10" ht="15.75">
      <c r="A4" s="80"/>
      <c r="B4" s="1"/>
      <c r="C4" s="1"/>
      <c r="D4" s="1"/>
      <c r="E4" s="1"/>
      <c r="F4" s="1"/>
      <c r="G4" s="1"/>
      <c r="H4" s="1"/>
      <c r="I4" s="1"/>
      <c r="J4" s="277"/>
    </row>
    <row r="5" spans="1:10" ht="354" customHeight="1">
      <c r="A5" s="80"/>
      <c r="B5" s="1"/>
      <c r="C5" s="1"/>
      <c r="D5" s="432" t="s">
        <v>1359</v>
      </c>
      <c r="E5" s="432"/>
      <c r="F5" s="1"/>
      <c r="G5" s="1"/>
      <c r="H5" s="1"/>
      <c r="I5" s="1"/>
      <c r="J5" s="277"/>
    </row>
    <row r="6" spans="1:10" s="46" customFormat="1" ht="36" customHeight="1">
      <c r="A6" s="380"/>
      <c r="B6" s="47"/>
      <c r="C6" s="47"/>
      <c r="D6" s="431" t="s">
        <v>1360</v>
      </c>
      <c r="E6" s="431"/>
      <c r="F6" s="47"/>
      <c r="G6" s="47"/>
      <c r="H6" s="47"/>
      <c r="I6" s="47"/>
      <c r="J6" s="381"/>
    </row>
    <row r="7" spans="1:10" s="46" customFormat="1" ht="30" customHeight="1">
      <c r="A7" s="380"/>
      <c r="B7" s="47"/>
      <c r="C7" s="47"/>
      <c r="D7" s="140">
        <v>1</v>
      </c>
      <c r="E7" s="135" t="s">
        <v>1351</v>
      </c>
      <c r="F7" s="47"/>
      <c r="G7" s="47"/>
      <c r="H7" s="47"/>
      <c r="I7" s="47"/>
      <c r="J7" s="381"/>
    </row>
    <row r="8" spans="1:10" ht="25.7" customHeight="1">
      <c r="A8" s="80"/>
      <c r="B8" s="1"/>
      <c r="C8" s="1"/>
      <c r="D8" s="140">
        <v>2</v>
      </c>
      <c r="E8" s="135" t="s">
        <v>1352</v>
      </c>
      <c r="F8" s="1"/>
      <c r="G8" s="1"/>
      <c r="H8" s="1"/>
      <c r="I8" s="1"/>
      <c r="J8" s="319"/>
    </row>
    <row r="9" spans="1:10" ht="27" customHeight="1">
      <c r="A9" s="80"/>
      <c r="B9" s="1"/>
      <c r="C9" s="1"/>
      <c r="D9" s="1"/>
      <c r="E9" s="382" t="s">
        <v>1353</v>
      </c>
      <c r="F9" s="1"/>
      <c r="G9" s="1"/>
      <c r="H9" s="1"/>
      <c r="I9" s="1"/>
      <c r="J9" s="319"/>
    </row>
    <row r="10" spans="1:10" ht="62.45" customHeight="1">
      <c r="A10" s="80"/>
      <c r="B10" s="1"/>
      <c r="C10" s="1"/>
      <c r="D10" s="1"/>
      <c r="E10" s="382" t="s">
        <v>1354</v>
      </c>
      <c r="F10" s="1"/>
      <c r="G10" s="1"/>
      <c r="H10" s="1"/>
      <c r="I10" s="1"/>
      <c r="J10" s="319"/>
    </row>
    <row r="11" spans="1:10" ht="41.45" customHeight="1">
      <c r="A11" s="80"/>
      <c r="B11" s="1"/>
      <c r="C11" s="1"/>
      <c r="D11" s="1"/>
      <c r="E11" s="382" t="s">
        <v>1355</v>
      </c>
      <c r="F11" s="1"/>
      <c r="G11" s="1"/>
      <c r="H11" s="1"/>
      <c r="I11" s="1"/>
      <c r="J11" s="319"/>
    </row>
    <row r="12" spans="1:10" ht="63.6" customHeight="1">
      <c r="A12" s="80"/>
      <c r="B12" s="1"/>
      <c r="C12" s="1"/>
      <c r="D12" s="140">
        <v>3</v>
      </c>
      <c r="E12" s="135" t="s">
        <v>1358</v>
      </c>
      <c r="F12" s="1"/>
      <c r="G12" s="1"/>
      <c r="H12" s="1"/>
      <c r="I12" s="1"/>
      <c r="J12" s="319"/>
    </row>
    <row r="13" spans="1:10" ht="55.35" customHeight="1">
      <c r="A13" s="80"/>
      <c r="B13" s="1"/>
      <c r="C13" s="1"/>
      <c r="D13" s="140">
        <v>4</v>
      </c>
      <c r="E13" s="135" t="s">
        <v>1368</v>
      </c>
      <c r="F13" s="1"/>
      <c r="G13" s="1"/>
      <c r="H13" s="1"/>
      <c r="I13" s="1"/>
      <c r="J13" s="319"/>
    </row>
    <row r="14" spans="1:10" ht="53.45" customHeight="1">
      <c r="A14" s="80"/>
      <c r="B14" s="1"/>
      <c r="C14" s="1"/>
      <c r="D14" s="429" t="s">
        <v>1361</v>
      </c>
      <c r="E14" s="429"/>
      <c r="F14" s="1"/>
      <c r="G14" s="1"/>
      <c r="H14" s="1"/>
      <c r="I14" s="1"/>
      <c r="J14" s="319"/>
    </row>
    <row r="15" spans="1:10" ht="39" customHeight="1">
      <c r="A15" s="80"/>
      <c r="B15" s="1"/>
      <c r="C15" s="1"/>
      <c r="D15" s="433" t="s">
        <v>1363</v>
      </c>
      <c r="E15" s="433"/>
      <c r="F15" s="1"/>
      <c r="G15" s="1"/>
      <c r="H15" s="1"/>
      <c r="I15" s="1"/>
      <c r="J15" s="319"/>
    </row>
    <row r="16" spans="1:10" ht="50.45" customHeight="1">
      <c r="A16" s="80"/>
      <c r="B16" s="1"/>
      <c r="C16" s="1"/>
      <c r="D16" s="428" t="s">
        <v>1357</v>
      </c>
      <c r="E16" s="428"/>
      <c r="F16" s="1"/>
      <c r="G16" s="1"/>
      <c r="H16" s="1"/>
      <c r="I16" s="1"/>
      <c r="J16" s="319"/>
    </row>
    <row r="17" spans="1:10" ht="15.75">
      <c r="A17" s="80"/>
      <c r="B17" s="1"/>
      <c r="C17" s="1"/>
      <c r="D17" s="1"/>
      <c r="E17" s="1"/>
      <c r="F17" s="1"/>
      <c r="G17" s="1"/>
      <c r="H17" s="1"/>
      <c r="I17" s="1"/>
      <c r="J17" s="319"/>
    </row>
    <row r="18" spans="1:10" ht="16.5" thickBot="1">
      <c r="A18" s="80"/>
      <c r="B18" s="1"/>
      <c r="C18" s="1"/>
      <c r="D18" s="1"/>
      <c r="E18" s="1"/>
      <c r="F18" s="1"/>
      <c r="G18" s="1"/>
      <c r="H18" s="1"/>
      <c r="I18" s="1"/>
      <c r="J18" s="319"/>
    </row>
    <row r="19" spans="1:10" ht="15.75">
      <c r="B19" s="159"/>
      <c r="C19" s="159"/>
      <c r="D19" s="159"/>
      <c r="E19" s="159"/>
      <c r="F19" s="159"/>
      <c r="G19" s="159"/>
      <c r="H19" s="159"/>
      <c r="I19" s="159"/>
    </row>
  </sheetData>
  <mergeCells count="6">
    <mergeCell ref="D16:E16"/>
    <mergeCell ref="D14:E14"/>
    <mergeCell ref="D3:E3"/>
    <mergeCell ref="D6:E6"/>
    <mergeCell ref="D5:E5"/>
    <mergeCell ref="D15:E15"/>
  </mergeCells>
  <conditionalFormatting sqref="J2:J18">
    <cfRule type="cellIs" dxfId="176" priority="99" operator="equal">
      <formula>"Yes"</formula>
    </cfRule>
  </conditionalFormatting>
  <hyperlinks>
    <hyperlink ref="D15" r:id="rId1" display="Visit the website to learn more about SAI Platform and the FSA." xr:uid="{518516FE-64D3-4F9D-B75A-310CAAA7016C}"/>
  </hyperlinks>
  <pageMargins left="0.7" right="0.7" top="0.78740157499999996" bottom="0.78740157499999996" header="0.3" footer="0.3"/>
  <pageSetup paperSize="9" scale="60" orientation="portrait" r:id="rId2"/>
  <drawing r:id="rId3"/>
  <extLst>
    <ext xmlns:x14="http://schemas.microsoft.com/office/spreadsheetml/2009/9/main" uri="{78C0D931-6437-407d-A8EE-F0AAD7539E65}">
      <x14:conditionalFormattings>
        <x14:conditionalFormatting xmlns:xm="http://schemas.microsoft.com/office/excel/2006/main">
          <x14:cfRule type="cellIs" priority="95" operator="equal" id="{9A29BB59-B3F0-4ED2-959E-DB5599A6B5EA}">
            <xm:f>FX!$C$98</xm:f>
            <x14: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cellIs" priority="96" operator="equal" id="{704DA214-D4A5-4CDB-8B89-F4A85FAD9FA3}">
            <xm:f>FX!$C$97</xm:f>
            <x14: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x14:dxf>
          </x14:cfRule>
          <x14:cfRule type="cellIs" priority="97" operator="equal" id="{B6C3FD05-2DE8-4AF2-BF96-F90BBD3DE5C1}">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m:sqref>B19:I19</xm:sqref>
        </x14:conditionalFormatting>
        <x14:conditionalFormatting xmlns:xm="http://schemas.microsoft.com/office/excel/2006/main">
          <x14:cfRule type="expression" priority="6" id="{A992812C-BAAB-4848-BE27-691776245E70}">
            <xm:f>$G$56=FX!$C$97</xm:f>
            <x14:dxf>
              <font>
                <b/>
                <i/>
                <color theme="0" tint="-0.14996795556505021"/>
              </font>
            </x14:dxf>
          </x14:cfRule>
          <xm:sqref>D5:D8</xm:sqref>
        </x14:conditionalFormatting>
        <x14:conditionalFormatting xmlns:xm="http://schemas.microsoft.com/office/excel/2006/main">
          <x14:cfRule type="cellIs" priority="7" operator="equal" id="{6D47399E-4CB0-45DD-A9C2-89A49B76FAF0}">
            <xm:f>FX!$C$98</xm:f>
            <x14: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cellIs" priority="8" operator="equal" id="{B58BA625-6A50-4D41-91A2-B8139D3614FD}">
            <xm:f>FX!$C$97</xm:f>
            <x14: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x14:dxf>
          </x14:cfRule>
          <x14:cfRule type="cellIs" priority="9" operator="equal" id="{7F042398-8AAE-4EFD-83A8-660BBDBDCF15}">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expression" priority="10" id="{62A094FF-770A-4CF0-BCB9-670141FF663A}">
            <xm:f>$G$56=FX!$C$97</xm:f>
            <x14:dxf>
              <fill>
                <patternFill patternType="none">
                  <bgColor auto="1"/>
                </patternFill>
              </fill>
              <border>
                <left/>
                <right/>
                <top/>
                <bottom/>
                <vertical/>
                <horizontal/>
              </border>
            </x14:dxf>
          </x14:cfRule>
          <xm:sqref>D6</xm:sqref>
        </x14:conditionalFormatting>
        <x14:conditionalFormatting xmlns:xm="http://schemas.microsoft.com/office/excel/2006/main">
          <x14:cfRule type="expression" priority="1" id="{F718CBDD-F56A-402F-9853-8D6C87FDA84F}">
            <xm:f>$G$56=FX!$C$97</xm:f>
            <x14:dxf>
              <font>
                <b/>
                <i/>
                <color theme="0" tint="-0.14996795556505021"/>
              </font>
            </x14:dxf>
          </x14:cfRule>
          <xm:sqref>D12:D16</xm:sqref>
        </x14:conditionalFormatting>
        <x14:conditionalFormatting xmlns:xm="http://schemas.microsoft.com/office/excel/2006/main">
          <x14:cfRule type="cellIs" priority="2" operator="equal" id="{8E71BE04-5855-4835-BBC4-F42A768B5FC0}">
            <xm:f>FX!$C$98</xm:f>
            <x14: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cellIs" priority="3" operator="equal" id="{71EE9947-F074-4A80-96CC-4021CB76BC35}">
            <xm:f>FX!$C$97</xm:f>
            <x14: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x14:dxf>
          </x14:cfRule>
          <x14:cfRule type="cellIs" priority="4" operator="equal" id="{F6E696FC-179B-480C-8BD5-B4994EB14451}">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expression" priority="5" id="{344359B5-A6EF-4431-8A23-82A9D7043C6B}">
            <xm:f>$G$56=FX!$C$97</xm:f>
            <x14:dxf>
              <fill>
                <patternFill patternType="none">
                  <bgColor auto="1"/>
                </patternFill>
              </fill>
              <border>
                <left/>
                <right/>
                <top/>
                <bottom/>
                <vertical/>
                <horizontal/>
              </border>
            </x14:dxf>
          </x14:cfRule>
          <xm:sqref>D13:D15</xm:sqref>
        </x14:conditionalFormatting>
        <x14:conditionalFormatting xmlns:xm="http://schemas.microsoft.com/office/excel/2006/main">
          <x14:cfRule type="cellIs" priority="12" operator="equal" id="{FFEB89FE-1CF6-4D78-92D0-16D8F7142CAF}">
            <xm:f>FX!$C$98</xm:f>
            <x14: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cellIs" priority="13" operator="equal" id="{3F1DD2EF-731D-4970-86E6-B87256E068CA}">
            <xm:f>FX!$C$97</xm:f>
            <x14: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x14:dxf>
          </x14:cfRule>
          <x14:cfRule type="cellIs" priority="14" operator="equal" id="{0FF167C0-C014-43DC-BF6D-61C0FF5834A0}">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expression" priority="15" id="{E86D26AD-012C-4F06-901F-DF79409F493C}">
            <xm:f>$G$56=FX!$C$97</xm:f>
            <x14:dxf>
              <fill>
                <patternFill patternType="none">
                  <bgColor auto="1"/>
                </patternFill>
              </fill>
              <border>
                <left/>
                <right/>
                <top/>
                <bottom/>
                <vertical/>
                <horizontal/>
              </border>
            </x14:dxf>
          </x14:cfRule>
          <xm:sqref>D7:E8</xm:sqref>
        </x14:conditionalFormatting>
        <x14:conditionalFormatting xmlns:xm="http://schemas.microsoft.com/office/excel/2006/main">
          <x14:cfRule type="cellIs" priority="27" operator="equal" id="{AE321411-4E5C-41FB-AA3C-1785684E2EF9}">
            <xm:f>FX!$C$98</xm:f>
            <x14: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cellIs" priority="28" operator="equal" id="{3EE27EE1-6FC1-434C-81C9-9BB3C02656F1}">
            <xm:f>FX!$C$97</xm:f>
            <x14: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x14:dxf>
          </x14:cfRule>
          <x14:cfRule type="cellIs" priority="29" operator="equal" id="{BA6BA2C6-52A2-4290-9762-74F197CD0CEB}">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expression" priority="30" id="{0E4C96BB-1D10-4BB0-851D-409DBBB954D4}">
            <xm:f>$G$56=FX!$C$97</xm:f>
            <x14:dxf>
              <fill>
                <patternFill patternType="none">
                  <bgColor auto="1"/>
                </patternFill>
              </fill>
              <border>
                <left/>
                <right/>
                <top/>
                <bottom/>
                <vertical/>
                <horizontal/>
              </border>
            </x14:dxf>
          </x14:cfRule>
          <xm:sqref>D12:E12</xm:sqref>
        </x14:conditionalFormatting>
        <x14:conditionalFormatting xmlns:xm="http://schemas.microsoft.com/office/excel/2006/main">
          <x14:cfRule type="expression" priority="11" id="{46013AC3-9376-4C33-82CC-664AC0678F45}">
            <xm:f>$G$56=FX!$C$97</xm:f>
            <x14:dxf>
              <font>
                <b/>
                <i/>
                <color theme="0" tint="-0.14996795556505021"/>
              </font>
            </x14:dxf>
          </x14:cfRule>
          <xm:sqref>E7:E13</xm:sqref>
        </x14:conditionalFormatting>
        <x14:conditionalFormatting xmlns:xm="http://schemas.microsoft.com/office/excel/2006/main">
          <x14:cfRule type="cellIs" priority="86" operator="equal" id="{C903BA5B-397B-40FB-861C-751BE0B2A56A}">
            <xm:f>FX!$C$98</xm:f>
            <x14: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cellIs" priority="87" operator="equal" id="{8E382F95-70F3-407D-8DDD-E80D7BEA854B}">
            <xm:f>FX!$C$97</xm:f>
            <x14: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x14:dxf>
          </x14:cfRule>
          <x14:cfRule type="cellIs" priority="88" operator="equal" id="{36682E3D-BB89-4B48-8E2F-39E5C6D2B6C3}">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expression" priority="89" id="{D28CB7D1-80BE-4080-B14B-18CFB2BA0CF5}">
            <xm:f>$G$56=FX!$C$97</xm:f>
            <x14:dxf>
              <fill>
                <patternFill patternType="none">
                  <bgColor auto="1"/>
                </patternFill>
              </fill>
              <border>
                <left/>
                <right/>
                <top/>
                <bottom/>
                <vertical/>
                <horizontal/>
              </border>
            </x14:dxf>
          </x14:cfRule>
          <xm:sqref>E10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38A60-8F72-4999-8B6A-537F32243075}">
  <sheetPr>
    <pageSetUpPr autoPageBreaks="0"/>
  </sheetPr>
  <dimension ref="A1:J36"/>
  <sheetViews>
    <sheetView zoomScale="45" zoomScaleNormal="45" zoomScaleSheetLayoutView="85" zoomScalePageLayoutView="40" workbookViewId="0">
      <selection activeCell="E24" sqref="E24"/>
    </sheetView>
  </sheetViews>
  <sheetFormatPr defaultColWidth="11.25" defaultRowHeight="14.25"/>
  <cols>
    <col min="1" max="1" width="2.625" style="45" customWidth="1"/>
    <col min="2" max="2" width="2.5" style="45" customWidth="1"/>
    <col min="3" max="3" width="10.125" style="45" customWidth="1"/>
    <col min="4" max="4" width="2.625" style="45" customWidth="1"/>
    <col min="5" max="5" width="74.625" style="45" customWidth="1"/>
    <col min="6" max="6" width="3.5" style="45" customWidth="1"/>
    <col min="7" max="7" width="10.625" style="45" customWidth="1"/>
    <col min="8" max="8" width="2.875" style="45" customWidth="1"/>
    <col min="9" max="9" width="2.5" style="45" customWidth="1"/>
    <col min="10" max="10" width="2.625" style="45" customWidth="1"/>
    <col min="11" max="16384" width="11.25" style="45"/>
  </cols>
  <sheetData>
    <row r="1" spans="1:10" ht="15.75">
      <c r="B1" s="170"/>
      <c r="C1" s="170"/>
      <c r="D1" s="170"/>
      <c r="E1" s="170"/>
      <c r="F1" s="170"/>
      <c r="G1" s="170"/>
      <c r="H1" s="170"/>
      <c r="I1" s="170"/>
    </row>
    <row r="2" spans="1:10" ht="15.75">
      <c r="A2" s="80"/>
      <c r="B2" s="1"/>
      <c r="C2" s="1"/>
      <c r="D2" s="1"/>
      <c r="E2" s="1"/>
      <c r="F2" s="1"/>
      <c r="G2" s="1"/>
      <c r="H2" s="1"/>
      <c r="I2" s="1"/>
      <c r="J2" s="277"/>
    </row>
    <row r="3" spans="1:10" ht="45" customHeight="1">
      <c r="A3" s="80"/>
      <c r="B3" s="1"/>
      <c r="C3" s="276"/>
      <c r="D3" s="276"/>
      <c r="E3" s="378" t="s">
        <v>1350</v>
      </c>
      <c r="F3" s="403"/>
      <c r="G3" s="403"/>
      <c r="H3" s="404"/>
      <c r="I3" s="1"/>
      <c r="J3" s="277"/>
    </row>
    <row r="4" spans="1:10" ht="15.75">
      <c r="A4" s="80"/>
      <c r="B4" s="1"/>
      <c r="C4" s="1"/>
      <c r="D4" s="1"/>
      <c r="E4" s="1"/>
      <c r="F4" s="1"/>
      <c r="G4" s="1"/>
      <c r="H4" s="1"/>
      <c r="I4" s="1"/>
      <c r="J4" s="277"/>
    </row>
    <row r="5" spans="1:10" ht="33.6" customHeight="1">
      <c r="A5" s="80"/>
      <c r="B5" s="1"/>
      <c r="C5" s="1"/>
      <c r="D5" s="1"/>
      <c r="E5" s="371" t="s">
        <v>1367</v>
      </c>
      <c r="F5" s="1"/>
      <c r="G5" s="1"/>
      <c r="H5" s="1"/>
      <c r="I5" s="1"/>
      <c r="J5" s="277"/>
    </row>
    <row r="6" spans="1:10" ht="30.6" customHeight="1">
      <c r="A6" s="80"/>
      <c r="B6" s="1"/>
      <c r="C6" s="1">
        <v>1</v>
      </c>
      <c r="D6" s="1"/>
      <c r="E6" s="318" t="s">
        <v>1330</v>
      </c>
      <c r="F6" s="1"/>
      <c r="G6" s="1"/>
      <c r="H6" s="1"/>
      <c r="I6" s="1"/>
      <c r="J6" s="319"/>
    </row>
    <row r="7" spans="1:10" ht="39.950000000000003" customHeight="1">
      <c r="A7" s="80"/>
      <c r="B7" s="1"/>
      <c r="C7" s="1"/>
      <c r="D7" s="1"/>
      <c r="E7" s="353"/>
      <c r="F7" s="1"/>
      <c r="G7" s="1"/>
      <c r="H7" s="1"/>
      <c r="I7" s="1"/>
      <c r="J7" s="319"/>
    </row>
    <row r="8" spans="1:10" ht="39.950000000000003" customHeight="1">
      <c r="A8" s="80"/>
      <c r="B8" s="1"/>
      <c r="C8" s="1">
        <v>2</v>
      </c>
      <c r="D8" s="1"/>
      <c r="E8" s="318" t="s">
        <v>1293</v>
      </c>
      <c r="F8" s="1"/>
      <c r="G8" s="1"/>
      <c r="H8" s="1"/>
      <c r="I8" s="1"/>
      <c r="J8" s="319"/>
    </row>
    <row r="9" spans="1:10" ht="39.950000000000003" customHeight="1">
      <c r="A9" s="80"/>
      <c r="B9" s="1"/>
      <c r="C9" s="1"/>
      <c r="D9" s="1"/>
      <c r="E9" s="320"/>
      <c r="F9" s="1"/>
      <c r="G9" s="1"/>
      <c r="H9" s="1"/>
      <c r="I9" s="1"/>
      <c r="J9" s="319"/>
    </row>
    <row r="10" spans="1:10" ht="39.950000000000003" customHeight="1">
      <c r="A10" s="80"/>
      <c r="B10" s="1"/>
      <c r="C10" s="1">
        <v>3</v>
      </c>
      <c r="D10" s="1"/>
      <c r="E10" s="318" t="s">
        <v>1294</v>
      </c>
      <c r="F10" s="1"/>
      <c r="G10" s="1"/>
      <c r="H10" s="1"/>
      <c r="I10" s="1"/>
      <c r="J10" s="319"/>
    </row>
    <row r="11" spans="1:10" ht="39.950000000000003" customHeight="1">
      <c r="A11" s="80"/>
      <c r="B11" s="1"/>
      <c r="C11" s="1"/>
      <c r="D11" s="1"/>
      <c r="E11" s="320"/>
      <c r="F11" s="1"/>
      <c r="G11" s="1"/>
      <c r="H11" s="1"/>
      <c r="I11" s="1"/>
      <c r="J11" s="319"/>
    </row>
    <row r="12" spans="1:10" ht="39.950000000000003" customHeight="1">
      <c r="A12" s="80"/>
      <c r="B12" s="1"/>
      <c r="C12" s="1">
        <v>4</v>
      </c>
      <c r="D12" s="1"/>
      <c r="E12" s="318" t="s">
        <v>1295</v>
      </c>
      <c r="F12" s="1"/>
      <c r="G12" s="1"/>
      <c r="H12" s="1"/>
      <c r="I12" s="1"/>
      <c r="J12" s="319"/>
    </row>
    <row r="13" spans="1:10" ht="39.950000000000003" customHeight="1">
      <c r="A13" s="80"/>
      <c r="B13" s="1"/>
      <c r="C13" s="1"/>
      <c r="D13" s="1"/>
      <c r="E13" s="320"/>
      <c r="F13" s="1"/>
      <c r="G13" s="1"/>
      <c r="H13" s="1"/>
      <c r="I13" s="1"/>
      <c r="J13" s="319"/>
    </row>
    <row r="14" spans="1:10" ht="39.950000000000003" customHeight="1">
      <c r="A14" s="80"/>
      <c r="B14" s="1"/>
      <c r="C14" s="1">
        <v>5</v>
      </c>
      <c r="D14" s="1"/>
      <c r="E14" s="318" t="s">
        <v>1296</v>
      </c>
      <c r="F14" s="1"/>
      <c r="G14" s="1"/>
      <c r="H14" s="1"/>
      <c r="I14" s="1"/>
      <c r="J14" s="319"/>
    </row>
    <row r="15" spans="1:10" ht="39.950000000000003" customHeight="1">
      <c r="A15" s="80"/>
      <c r="B15" s="1"/>
      <c r="C15" s="1"/>
      <c r="D15" s="1"/>
      <c r="E15" s="320"/>
      <c r="F15" s="1"/>
      <c r="G15" s="1"/>
      <c r="H15" s="1"/>
      <c r="I15" s="1"/>
      <c r="J15" s="319"/>
    </row>
    <row r="16" spans="1:10" ht="39.950000000000003" customHeight="1">
      <c r="A16" s="80"/>
      <c r="B16" s="1"/>
      <c r="C16" s="1">
        <v>6</v>
      </c>
      <c r="D16" s="1"/>
      <c r="E16" s="318" t="s">
        <v>1297</v>
      </c>
      <c r="F16" s="1"/>
      <c r="G16" s="1"/>
      <c r="H16" s="1"/>
      <c r="I16" s="1"/>
      <c r="J16" s="319"/>
    </row>
    <row r="17" spans="1:10" ht="39.950000000000003" customHeight="1">
      <c r="A17" s="80"/>
      <c r="B17" s="1"/>
      <c r="C17" s="1"/>
      <c r="D17" s="1"/>
      <c r="E17" s="320"/>
      <c r="F17" s="1"/>
      <c r="G17" s="1"/>
      <c r="H17" s="1"/>
      <c r="I17" s="1"/>
      <c r="J17" s="319"/>
    </row>
    <row r="18" spans="1:10" ht="39.950000000000003" customHeight="1">
      <c r="A18" s="80"/>
      <c r="B18" s="1"/>
      <c r="C18" s="1">
        <v>7</v>
      </c>
      <c r="D18" s="1"/>
      <c r="E18" s="318" t="s">
        <v>1298</v>
      </c>
      <c r="F18" s="1"/>
      <c r="G18" s="1"/>
      <c r="H18" s="1"/>
      <c r="I18" s="1"/>
      <c r="J18" s="319"/>
    </row>
    <row r="19" spans="1:10" ht="39.950000000000003" customHeight="1">
      <c r="A19" s="80"/>
      <c r="B19" s="1"/>
      <c r="C19" s="1"/>
      <c r="D19" s="1"/>
      <c r="E19" s="320"/>
      <c r="F19" s="1"/>
      <c r="G19" s="1"/>
      <c r="H19" s="1"/>
      <c r="I19" s="1"/>
      <c r="J19" s="319"/>
    </row>
    <row r="20" spans="1:10" ht="39.950000000000003" customHeight="1">
      <c r="A20" s="80"/>
      <c r="B20" s="1"/>
      <c r="C20" s="1">
        <v>8</v>
      </c>
      <c r="D20" s="1"/>
      <c r="E20" s="318" t="s">
        <v>1299</v>
      </c>
      <c r="F20" s="1"/>
      <c r="G20" s="1"/>
      <c r="H20" s="1"/>
      <c r="I20" s="1"/>
      <c r="J20" s="319"/>
    </row>
    <row r="21" spans="1:10" ht="39.950000000000003" customHeight="1">
      <c r="A21" s="80"/>
      <c r="B21" s="1"/>
      <c r="C21" s="1"/>
      <c r="D21" s="1"/>
      <c r="E21" s="320"/>
      <c r="F21" s="1"/>
      <c r="G21" s="1"/>
      <c r="H21" s="1"/>
      <c r="I21" s="1"/>
      <c r="J21" s="319"/>
    </row>
    <row r="22" spans="1:10" ht="39.950000000000003" customHeight="1">
      <c r="A22" s="80"/>
      <c r="B22" s="1"/>
      <c r="C22" s="1">
        <v>9</v>
      </c>
      <c r="D22" s="1"/>
      <c r="E22" s="318" t="s">
        <v>1370</v>
      </c>
      <c r="F22" s="1"/>
      <c r="G22" s="1"/>
      <c r="H22" s="1"/>
      <c r="I22" s="1"/>
      <c r="J22" s="319"/>
    </row>
    <row r="23" spans="1:10" ht="39.950000000000003" customHeight="1">
      <c r="A23" s="80"/>
      <c r="B23" s="1"/>
      <c r="C23" s="1"/>
      <c r="D23" s="1"/>
      <c r="E23" s="320"/>
      <c r="F23" s="1"/>
      <c r="G23" s="1"/>
      <c r="H23" s="1"/>
      <c r="I23" s="1"/>
      <c r="J23" s="319"/>
    </row>
    <row r="24" spans="1:10" ht="39.950000000000003" customHeight="1">
      <c r="A24" s="80"/>
      <c r="B24" s="1"/>
      <c r="C24" s="1">
        <v>10</v>
      </c>
      <c r="D24" s="1"/>
      <c r="E24" s="318" t="s">
        <v>1371</v>
      </c>
      <c r="F24" s="1"/>
      <c r="G24" s="1"/>
      <c r="H24" s="1"/>
      <c r="I24" s="1"/>
      <c r="J24" s="319"/>
    </row>
    <row r="25" spans="1:10" ht="39.950000000000003" customHeight="1">
      <c r="A25" s="80"/>
      <c r="B25" s="1"/>
      <c r="C25" s="1"/>
      <c r="D25" s="1"/>
      <c r="E25" s="320"/>
      <c r="F25" s="1"/>
      <c r="G25" s="1"/>
      <c r="H25" s="1"/>
      <c r="I25" s="1"/>
      <c r="J25" s="319"/>
    </row>
    <row r="26" spans="1:10" ht="39.950000000000003" customHeight="1">
      <c r="A26" s="80"/>
      <c r="B26" s="1"/>
      <c r="C26" s="1">
        <v>11</v>
      </c>
      <c r="D26" s="1"/>
      <c r="E26" s="318" t="s">
        <v>1300</v>
      </c>
      <c r="F26" s="1"/>
      <c r="G26" s="1"/>
      <c r="H26" s="1"/>
      <c r="I26" s="1"/>
      <c r="J26" s="319"/>
    </row>
    <row r="27" spans="1:10" ht="39.950000000000003" customHeight="1">
      <c r="A27" s="80"/>
      <c r="B27" s="1"/>
      <c r="C27" s="1"/>
      <c r="D27" s="1"/>
      <c r="E27" s="320"/>
      <c r="F27" s="1"/>
      <c r="G27" s="1"/>
      <c r="H27" s="1"/>
      <c r="I27" s="1"/>
      <c r="J27" s="319"/>
    </row>
    <row r="28" spans="1:10" ht="39.950000000000003" customHeight="1">
      <c r="A28" s="80"/>
      <c r="B28" s="1"/>
      <c r="C28" s="1">
        <v>12</v>
      </c>
      <c r="D28" s="1"/>
      <c r="E28" s="318" t="s">
        <v>1301</v>
      </c>
      <c r="F28" s="1"/>
      <c r="G28" s="1"/>
      <c r="H28" s="1"/>
      <c r="I28" s="1"/>
      <c r="J28" s="319"/>
    </row>
    <row r="29" spans="1:10" ht="39.950000000000003" customHeight="1">
      <c r="A29" s="80"/>
      <c r="B29" s="1"/>
      <c r="C29" s="1"/>
      <c r="D29" s="1"/>
      <c r="E29" s="320"/>
      <c r="F29" s="1"/>
      <c r="G29" s="1"/>
      <c r="H29" s="1"/>
      <c r="I29" s="1"/>
      <c r="J29" s="319"/>
    </row>
    <row r="30" spans="1:10" ht="39.950000000000003" customHeight="1">
      <c r="A30" s="80"/>
      <c r="B30" s="1"/>
      <c r="C30" s="1">
        <v>13</v>
      </c>
      <c r="D30" s="1"/>
      <c r="E30" s="318" t="s">
        <v>1302</v>
      </c>
      <c r="F30" s="1"/>
      <c r="G30" s="1"/>
      <c r="H30" s="1"/>
      <c r="I30" s="1"/>
      <c r="J30" s="319"/>
    </row>
    <row r="31" spans="1:10" ht="39.950000000000003" customHeight="1">
      <c r="A31" s="80"/>
      <c r="B31" s="1"/>
      <c r="C31" s="1"/>
      <c r="D31" s="1"/>
      <c r="E31" s="320"/>
      <c r="F31" s="1"/>
      <c r="G31" s="1"/>
      <c r="H31" s="1"/>
      <c r="I31" s="1"/>
      <c r="J31" s="319"/>
    </row>
    <row r="32" spans="1:10" ht="39.950000000000003" customHeight="1">
      <c r="A32" s="80"/>
      <c r="B32" s="1"/>
      <c r="C32" s="1">
        <v>14</v>
      </c>
      <c r="D32" s="1"/>
      <c r="E32" s="318" t="s">
        <v>1303</v>
      </c>
      <c r="F32" s="1"/>
      <c r="G32" s="1"/>
      <c r="H32" s="1"/>
      <c r="I32" s="1"/>
      <c r="J32" s="319"/>
    </row>
    <row r="33" spans="1:10" ht="39.950000000000003" customHeight="1">
      <c r="A33" s="80"/>
      <c r="B33" s="1"/>
      <c r="C33" s="1"/>
      <c r="D33" s="1"/>
      <c r="E33" s="320"/>
      <c r="F33" s="1"/>
      <c r="G33" s="1"/>
      <c r="H33" s="1"/>
      <c r="I33" s="1"/>
      <c r="J33" s="319"/>
    </row>
    <row r="34" spans="1:10" ht="15.75">
      <c r="A34" s="80"/>
      <c r="B34" s="1"/>
      <c r="C34" s="1"/>
      <c r="D34" s="1"/>
      <c r="E34" s="1"/>
      <c r="F34" s="1"/>
      <c r="G34" s="1"/>
      <c r="H34" s="1"/>
      <c r="I34" s="1"/>
      <c r="J34" s="319"/>
    </row>
    <row r="35" spans="1:10" ht="16.5" thickBot="1">
      <c r="A35" s="80"/>
      <c r="B35" s="1"/>
      <c r="C35" s="1"/>
      <c r="D35" s="1"/>
      <c r="E35" s="1"/>
      <c r="F35" s="1"/>
      <c r="G35" s="1"/>
      <c r="H35" s="1"/>
      <c r="I35" s="1"/>
      <c r="J35" s="319"/>
    </row>
    <row r="36" spans="1:10" ht="15.75">
      <c r="B36" s="159"/>
      <c r="C36" s="159"/>
      <c r="D36" s="159"/>
      <c r="E36" s="159"/>
      <c r="F36" s="159"/>
      <c r="G36" s="159"/>
      <c r="H36" s="159"/>
      <c r="I36" s="159"/>
    </row>
  </sheetData>
  <conditionalFormatting sqref="J2:J35">
    <cfRule type="cellIs" dxfId="114" priority="63" operator="equal">
      <formula>"Yes"</formula>
    </cfRule>
  </conditionalFormatting>
  <pageMargins left="0.25" right="0.25" top="0.75" bottom="0.75" header="0.3" footer="0.3"/>
  <pageSetup paperSize="9" scale="50" fitToWidth="0"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23" operator="equal" id="{3065484D-3A42-4141-8F89-B370733155B6}">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cellIs" priority="122" operator="equal" id="{02E0DFDE-1F17-455A-AD86-946985040938}">
            <xm:f>FX!$C$97</xm:f>
            <x14: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x14:dxf>
          </x14:cfRule>
          <x14:cfRule type="cellIs" priority="121" operator="equal" id="{D37A35AA-8AA2-4C4B-8A5A-7DBD64422796}">
            <xm:f>FX!$C$98</xm:f>
            <x14: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m:sqref>B36:I36</xm:sqref>
        </x14:conditionalFormatting>
        <x14:conditionalFormatting xmlns:xm="http://schemas.microsoft.com/office/excel/2006/main">
          <x14:cfRule type="expression" priority="1" id="{B6BD43E7-F9D2-497F-9FEF-7FA1AB6600A0}">
            <xm:f>$G$73=FX!$C$97</xm:f>
            <x14:dxf>
              <font>
                <b/>
                <i/>
                <color theme="0" tint="-0.14996795556505021"/>
              </font>
            </x14:dxf>
          </x14:cfRule>
          <xm:sqref>E5:E6</xm:sqref>
        </x14:conditionalFormatting>
        <x14:conditionalFormatting xmlns:xm="http://schemas.microsoft.com/office/excel/2006/main">
          <x14:cfRule type="expression" priority="119" id="{59B21FB6-E498-45C1-BC74-41C60A5E2711}">
            <xm:f>$G$73=FX!$C$97</xm:f>
            <x14:dxf>
              <fill>
                <patternFill patternType="none">
                  <bgColor auto="1"/>
                </patternFill>
              </fill>
              <border>
                <left/>
                <right/>
                <top/>
                <bottom/>
                <vertical/>
                <horizontal/>
              </border>
            </x14:dxf>
          </x14:cfRule>
          <x14:cfRule type="cellIs" priority="118" operator="equal" id="{6C9FFABF-83BA-4921-88D8-1BA322377BA8}">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cellIs" priority="117" operator="equal" id="{498D7801-5C99-42AE-B06A-BF6F74C23BA3}">
            <xm:f>FX!$C$97</xm:f>
            <x14: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x14:dxf>
          </x14:cfRule>
          <x14:cfRule type="cellIs" priority="116" operator="equal" id="{760AB297-682B-4E6F-AF3B-758EBB331985}">
            <xm:f>FX!$C$98</xm:f>
            <x14: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m:sqref>E7</xm:sqref>
        </x14:conditionalFormatting>
        <x14:conditionalFormatting xmlns:xm="http://schemas.microsoft.com/office/excel/2006/main">
          <x14:cfRule type="expression" priority="129" id="{6E5DF4A3-5452-449D-B020-D51CFB045246}">
            <xm:f>$G$73=FX!$C$97</xm:f>
            <x14:dxf>
              <font>
                <b/>
                <i/>
                <color theme="0" tint="-0.14996795556505021"/>
              </font>
            </x14:dxf>
          </x14:cfRule>
          <xm:sqref>E8 E10 E12 E14 E16 E18 E20 E22 E24 E26 E28 E30 E32</xm:sqref>
        </x14:conditionalFormatting>
        <x14:conditionalFormatting xmlns:xm="http://schemas.microsoft.com/office/excel/2006/main">
          <x14:cfRule type="expression" priority="55" id="{84902EDA-03DC-40D9-BE82-B74057A3CB93}">
            <xm:f>$G$73=FX!$C$97</xm:f>
            <x14:dxf>
              <fill>
                <patternFill patternType="none">
                  <bgColor auto="1"/>
                </patternFill>
              </fill>
              <border>
                <left/>
                <right/>
                <top/>
                <bottom/>
                <vertical/>
                <horizontal/>
              </border>
            </x14:dxf>
          </x14:cfRule>
          <x14:cfRule type="cellIs" priority="54" operator="equal" id="{95BE8ED4-B580-4F47-BB94-2BABFA649A87}">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cellIs" priority="53" operator="equal" id="{BFD46EAC-888C-46F0-A773-29ACDBA5BF89}">
            <xm:f>FX!$C$97</xm:f>
            <x14: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x14:dxf>
          </x14:cfRule>
          <x14:cfRule type="cellIs" priority="52" operator="equal" id="{6CCC4991-AD2B-4793-8CB3-20FDB2925EEB}">
            <xm:f>FX!$C$98</xm:f>
            <x14: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m:sqref>E9</xm:sqref>
        </x14:conditionalFormatting>
        <x14:conditionalFormatting xmlns:xm="http://schemas.microsoft.com/office/excel/2006/main">
          <x14:cfRule type="cellIs" priority="50" operator="equal" id="{13696CFC-8CED-4C4D-817F-A9C6BEDFFA51}">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expression" priority="51" id="{994B34D3-610D-420E-B81B-2E4277846EBF}">
            <xm:f>$G$73=FX!$C$97</xm:f>
            <x14:dxf>
              <fill>
                <patternFill patternType="none">
                  <bgColor auto="1"/>
                </patternFill>
              </fill>
              <border>
                <left/>
                <right/>
                <top/>
                <bottom/>
                <vertical/>
                <horizontal/>
              </border>
            </x14:dxf>
          </x14:cfRule>
          <x14:cfRule type="cellIs" priority="49" operator="equal" id="{B5C8BD60-1B21-4CED-A1A0-6974C62FE6C5}">
            <xm:f>FX!$C$97</xm:f>
            <x14: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x14:dxf>
          </x14:cfRule>
          <x14:cfRule type="cellIs" priority="48" operator="equal" id="{4CB1F4A6-3E77-47C7-9FC6-528456D8BC5A}">
            <xm:f>FX!$C$98</xm:f>
            <x14: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m:sqref>E11</xm:sqref>
        </x14:conditionalFormatting>
        <x14:conditionalFormatting xmlns:xm="http://schemas.microsoft.com/office/excel/2006/main">
          <x14:cfRule type="expression" priority="47" id="{5E627A93-F92B-45AF-B433-6AC5124BA387}">
            <xm:f>$G$73=FX!$C$97</xm:f>
            <x14:dxf>
              <fill>
                <patternFill patternType="none">
                  <bgColor auto="1"/>
                </patternFill>
              </fill>
              <border>
                <left/>
                <right/>
                <top/>
                <bottom/>
                <vertical/>
                <horizontal/>
              </border>
            </x14:dxf>
          </x14:cfRule>
          <x14:cfRule type="cellIs" priority="46" operator="equal" id="{3C136E44-7C9A-4ACF-ACDA-BB084DFB6DAC}">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cellIs" priority="45" operator="equal" id="{A4BB6527-0479-4608-B912-C3F4CFF6232B}">
            <xm:f>FX!$C$97</xm:f>
            <x14: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x14:dxf>
          </x14:cfRule>
          <x14:cfRule type="cellIs" priority="44" operator="equal" id="{2B153D21-A6A9-4C64-B2DD-AAACDACE2B2D}">
            <xm:f>FX!$C$98</xm:f>
            <x14: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m:sqref>E13</xm:sqref>
        </x14:conditionalFormatting>
        <x14:conditionalFormatting xmlns:xm="http://schemas.microsoft.com/office/excel/2006/main">
          <x14:cfRule type="expression" priority="43" id="{B26F83D0-8787-49FA-B491-B381170550BB}">
            <xm:f>$G$73=FX!$C$97</xm:f>
            <x14:dxf>
              <fill>
                <patternFill patternType="none">
                  <bgColor auto="1"/>
                </patternFill>
              </fill>
              <border>
                <left/>
                <right/>
                <top/>
                <bottom/>
                <vertical/>
                <horizontal/>
              </border>
            </x14:dxf>
          </x14:cfRule>
          <x14:cfRule type="cellIs" priority="42" operator="equal" id="{10C7D8A5-2EF6-4B9F-9A54-0E83EEC3F9F6}">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cellIs" priority="40" operator="equal" id="{6964FC2F-653C-4E4E-9DF1-FAE10D93A3B1}">
            <xm:f>FX!$C$98</xm:f>
            <x14: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cellIs" priority="41" operator="equal" id="{FF8696F4-B0EE-4673-AADA-9726FC9F5DA6}">
            <xm:f>FX!$C$97</xm:f>
            <x14: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x14:dxf>
          </x14:cfRule>
          <xm:sqref>E15</xm:sqref>
        </x14:conditionalFormatting>
        <x14:conditionalFormatting xmlns:xm="http://schemas.microsoft.com/office/excel/2006/main">
          <x14:cfRule type="expression" priority="39" id="{FA25E5B1-39C7-4351-BF17-F7FCADEF5FA8}">
            <xm:f>$G$73=FX!$C$97</xm:f>
            <x14:dxf>
              <fill>
                <patternFill patternType="none">
                  <bgColor auto="1"/>
                </patternFill>
              </fill>
              <border>
                <left/>
                <right/>
                <top/>
                <bottom/>
                <vertical/>
                <horizontal/>
              </border>
            </x14:dxf>
          </x14:cfRule>
          <x14:cfRule type="cellIs" priority="38" operator="equal" id="{BED23DBE-B59A-44DE-9D96-0D90A167B4B9}">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cellIs" priority="37" operator="equal" id="{9FB6D03C-14CD-44B1-9E62-F4831CA82635}">
            <xm:f>FX!$C$97</xm:f>
            <x14: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x14:dxf>
          </x14:cfRule>
          <x14:cfRule type="cellIs" priority="36" operator="equal" id="{21629077-4BDD-49A1-996E-A8D7D1B1DC17}">
            <xm:f>FX!$C$98</xm:f>
            <x14: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m:sqref>E17</xm:sqref>
        </x14:conditionalFormatting>
        <x14:conditionalFormatting xmlns:xm="http://schemas.microsoft.com/office/excel/2006/main">
          <x14:cfRule type="cellIs" priority="32" operator="equal" id="{21D5563F-2DE0-4864-B307-B0C286334BC2}">
            <xm:f>FX!$C$98</xm:f>
            <x14: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cellIs" priority="33" operator="equal" id="{112CCC03-60AD-46CA-967B-7710F9D4F2EC}">
            <xm:f>FX!$C$97</xm:f>
            <x14: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x14:dxf>
          </x14:cfRule>
          <x14:cfRule type="cellIs" priority="34" operator="equal" id="{17A8D826-49FD-4020-9118-C5D44A746AC0}">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expression" priority="35" id="{893BE7F9-3E9C-453C-8C51-69F7514F4965}">
            <xm:f>$G$73=FX!$C$97</xm:f>
            <x14:dxf>
              <fill>
                <patternFill patternType="none">
                  <bgColor auto="1"/>
                </patternFill>
              </fill>
              <border>
                <left/>
                <right/>
                <top/>
                <bottom/>
                <vertical/>
                <horizontal/>
              </border>
            </x14:dxf>
          </x14:cfRule>
          <xm:sqref>E19</xm:sqref>
        </x14:conditionalFormatting>
        <x14:conditionalFormatting xmlns:xm="http://schemas.microsoft.com/office/excel/2006/main">
          <x14:cfRule type="expression" priority="31" id="{2141283E-4DA1-4EAC-A31C-63BAC4B3CFB1}">
            <xm:f>$G$73=FX!$C$97</xm:f>
            <x14:dxf>
              <fill>
                <patternFill patternType="none">
                  <bgColor auto="1"/>
                </patternFill>
              </fill>
              <border>
                <left/>
                <right/>
                <top/>
                <bottom/>
                <vertical/>
                <horizontal/>
              </border>
            </x14:dxf>
          </x14:cfRule>
          <x14:cfRule type="cellIs" priority="30" operator="equal" id="{22652058-93BF-4785-BDF7-04F336038AE5}">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cellIs" priority="29" operator="equal" id="{1645D05B-21BF-4F65-9941-7685FDC9D053}">
            <xm:f>FX!$C$97</xm:f>
            <x14: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x14:dxf>
          </x14:cfRule>
          <x14:cfRule type="cellIs" priority="28" operator="equal" id="{F69564A6-08F5-4156-B667-030B5AEFC256}">
            <xm:f>FX!$C$98</xm:f>
            <x14: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m:sqref>E21</xm:sqref>
        </x14:conditionalFormatting>
        <x14:conditionalFormatting xmlns:xm="http://schemas.microsoft.com/office/excel/2006/main">
          <x14:cfRule type="cellIs" priority="26" operator="equal" id="{57D5678D-67E9-4CAE-AB03-64EA058D09BB}">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expression" priority="27" id="{BD27BDE3-5FE8-434A-9A9E-A19CC93C7540}">
            <xm:f>$G$73=FX!$C$97</xm:f>
            <x14:dxf>
              <fill>
                <patternFill patternType="none">
                  <bgColor auto="1"/>
                </patternFill>
              </fill>
              <border>
                <left/>
                <right/>
                <top/>
                <bottom/>
                <vertical/>
                <horizontal/>
              </border>
            </x14:dxf>
          </x14:cfRule>
          <x14:cfRule type="cellIs" priority="25" operator="equal" id="{17D4CE22-EDC3-4379-8081-886CE72CC3FD}">
            <xm:f>FX!$C$97</xm:f>
            <x14: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x14:dxf>
          </x14:cfRule>
          <x14:cfRule type="cellIs" priority="24" operator="equal" id="{B2380692-88D7-4142-95C3-0867C34B3D5D}">
            <xm:f>FX!$C$98</xm:f>
            <x14: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m:sqref>E23</xm:sqref>
        </x14:conditionalFormatting>
        <x14:conditionalFormatting xmlns:xm="http://schemas.microsoft.com/office/excel/2006/main">
          <x14:cfRule type="expression" priority="23" id="{E735958A-1DFE-478B-8B00-F1DBE52771B8}">
            <xm:f>$G$73=FX!$C$97</xm:f>
            <x14:dxf>
              <fill>
                <patternFill patternType="none">
                  <bgColor auto="1"/>
                </patternFill>
              </fill>
              <border>
                <left/>
                <right/>
                <top/>
                <bottom/>
                <vertical/>
                <horizontal/>
              </border>
            </x14:dxf>
          </x14:cfRule>
          <x14:cfRule type="cellIs" priority="22" operator="equal" id="{AD86704C-FD01-4E69-BC7A-79A6D20316AD}">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cellIs" priority="21" operator="equal" id="{EAA58CDC-EA39-45B6-840C-93D6D9C71C94}">
            <xm:f>FX!$C$97</xm:f>
            <x14: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x14:dxf>
          </x14:cfRule>
          <x14:cfRule type="cellIs" priority="20" operator="equal" id="{171FED5B-495F-45C0-8252-5BD4202BBEC5}">
            <xm:f>FX!$C$98</xm:f>
            <x14: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m:sqref>E25</xm:sqref>
        </x14:conditionalFormatting>
        <x14:conditionalFormatting xmlns:xm="http://schemas.microsoft.com/office/excel/2006/main">
          <x14:cfRule type="expression" priority="19" id="{A3F7AB41-8D35-42C1-B9CC-307A0A33CE4F}">
            <xm:f>$G$73=FX!$C$97</xm:f>
            <x14:dxf>
              <fill>
                <patternFill patternType="none">
                  <bgColor auto="1"/>
                </patternFill>
              </fill>
              <border>
                <left/>
                <right/>
                <top/>
                <bottom/>
                <vertical/>
                <horizontal/>
              </border>
            </x14:dxf>
          </x14:cfRule>
          <x14:cfRule type="cellIs" priority="18" operator="equal" id="{9307DE44-E951-4CEF-BC69-F3B58A0BED53}">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cellIs" priority="16" operator="equal" id="{D649BD98-C4D3-4F38-BEC8-F3C4D197E73B}">
            <xm:f>FX!$C$98</xm:f>
            <x14: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cellIs" priority="17" operator="equal" id="{4A4D4415-9FB0-400A-A06D-4F8D498F6A07}">
            <xm:f>FX!$C$97</xm:f>
            <x14: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x14:dxf>
          </x14:cfRule>
          <xm:sqref>E27</xm:sqref>
        </x14:conditionalFormatting>
        <x14:conditionalFormatting xmlns:xm="http://schemas.microsoft.com/office/excel/2006/main">
          <x14:cfRule type="expression" priority="15" id="{B89CA515-E41E-4C3A-8341-1BAAD4B4AAC8}">
            <xm:f>$G$73=FX!$C$97</xm:f>
            <x14:dxf>
              <fill>
                <patternFill patternType="none">
                  <bgColor auto="1"/>
                </patternFill>
              </fill>
              <border>
                <left/>
                <right/>
                <top/>
                <bottom/>
                <vertical/>
                <horizontal/>
              </border>
            </x14:dxf>
          </x14:cfRule>
          <x14:cfRule type="cellIs" priority="14" operator="equal" id="{EA2C263A-9E11-422E-B1E6-180BD4FA5DA6}">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cellIs" priority="13" operator="equal" id="{9D2CBA00-0DD9-4AD2-8D12-A5ED31EB7478}">
            <xm:f>FX!$C$97</xm:f>
            <x14: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x14:dxf>
          </x14:cfRule>
          <x14:cfRule type="cellIs" priority="12" operator="equal" id="{2E76E37E-5456-4ABA-93BC-51D769BF8A52}">
            <xm:f>FX!$C$98</xm:f>
            <x14: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m:sqref>E29</xm:sqref>
        </x14:conditionalFormatting>
        <x14:conditionalFormatting xmlns:xm="http://schemas.microsoft.com/office/excel/2006/main">
          <x14:cfRule type="cellIs" priority="10" operator="equal" id="{A88C0B7E-F882-469B-A5E0-E04D302458D4}">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expression" priority="11" id="{23CE5587-F84F-46A5-85F4-4D7ED073D4CB}">
            <xm:f>$G$73=FX!$C$97</xm:f>
            <x14:dxf>
              <fill>
                <patternFill patternType="none">
                  <bgColor auto="1"/>
                </patternFill>
              </fill>
              <border>
                <left/>
                <right/>
                <top/>
                <bottom/>
                <vertical/>
                <horizontal/>
              </border>
            </x14:dxf>
          </x14:cfRule>
          <x14:cfRule type="cellIs" priority="9" operator="equal" id="{19CAEFA3-57DB-4364-AEDA-68271EDB08FC}">
            <xm:f>FX!$C$97</xm:f>
            <x14: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x14:dxf>
          </x14:cfRule>
          <x14:cfRule type="cellIs" priority="8" operator="equal" id="{DD76C9C4-DAB7-4682-9676-07A773F448D9}">
            <xm:f>FX!$C$98</xm:f>
            <x14: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m:sqref>E31</xm:sqref>
        </x14:conditionalFormatting>
        <x14:conditionalFormatting xmlns:xm="http://schemas.microsoft.com/office/excel/2006/main">
          <x14:cfRule type="expression" priority="7" id="{DAA2A548-3EB0-47DF-8D58-7AE48E353ABF}">
            <xm:f>$G$73=FX!$C$97</xm:f>
            <x14:dxf>
              <fill>
                <patternFill patternType="none">
                  <bgColor auto="1"/>
                </patternFill>
              </fill>
              <border>
                <left/>
                <right/>
                <top/>
                <bottom/>
                <vertical/>
                <horizontal/>
              </border>
            </x14:dxf>
          </x14:cfRule>
          <x14:cfRule type="cellIs" priority="6" operator="equal" id="{BB87C831-0DB8-4E51-89B7-77E7D8F92127}">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cellIs" priority="5" operator="equal" id="{11DB6EAB-9550-44A4-9130-07340AD85306}">
            <xm:f>FX!$C$97</xm:f>
            <x14: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x14:dxf>
          </x14:cfRule>
          <x14:cfRule type="cellIs" priority="4" operator="equal" id="{CD72EE85-B5DC-48D1-AE19-E7B0445BF30D}">
            <xm:f>FX!$C$98</xm:f>
            <x14: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m:sqref>E33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G215"/>
  <sheetViews>
    <sheetView showGridLines="0" tabSelected="1" topLeftCell="A175" zoomScale="93" zoomScaleNormal="93" zoomScaleSheetLayoutView="25" zoomScalePageLayoutView="40" workbookViewId="0">
      <selection activeCell="E177" sqref="E177"/>
    </sheetView>
  </sheetViews>
  <sheetFormatPr defaultColWidth="8.875" defaultRowHeight="15.75"/>
  <cols>
    <col min="1" max="1" width="2.625" style="334" customWidth="1"/>
    <col min="2" max="2" width="2.5" style="2" customWidth="1"/>
    <col min="3" max="3" width="10.125" style="176" customWidth="1"/>
    <col min="4" max="4" width="2.625" style="143" customWidth="1"/>
    <col min="5" max="5" width="66.75" style="35" customWidth="1"/>
    <col min="6" max="6" width="3.5" style="29" customWidth="1"/>
    <col min="7" max="7" width="72.75" style="29" bestFit="1" customWidth="1"/>
    <col min="8" max="8" width="12.5" style="158" customWidth="1"/>
    <col min="9" max="10" width="16.625" style="396" customWidth="1"/>
    <col min="11" max="11" width="15.625" style="130" customWidth="1"/>
    <col min="12" max="12" width="2.5" style="93" customWidth="1"/>
    <col min="13" max="13" width="2.625" style="88" customWidth="1"/>
    <col min="14" max="14" width="2.5" style="2" customWidth="1"/>
    <col min="15" max="15" width="67.625" style="111" customWidth="1"/>
    <col min="16" max="16" width="38.375" style="111" customWidth="1"/>
    <col min="17" max="17" width="100.375" style="111" customWidth="1"/>
    <col min="18" max="18" width="30.875" style="207" customWidth="1"/>
    <col min="19" max="19" width="2.875" style="207" customWidth="1"/>
    <col min="20" max="20" width="15.625" style="120" customWidth="1"/>
    <col min="21" max="21" width="18.75" style="142" customWidth="1"/>
    <col min="22" max="22" width="8.375" style="142" customWidth="1"/>
    <col min="23" max="23" width="8.375" style="143" hidden="1" customWidth="1"/>
    <col min="24" max="24" width="9.625" style="130" hidden="1" customWidth="1"/>
    <col min="25" max="25" width="3" style="4" customWidth="1"/>
    <col min="26" max="26" width="8.875" style="65"/>
    <col min="27" max="28" width="8.875" style="8"/>
    <col min="29" max="16384" width="8.875" style="4"/>
  </cols>
  <sheetData>
    <row r="1" spans="1:33" s="8" customFormat="1" ht="15" customHeight="1">
      <c r="A1" s="333"/>
      <c r="B1" s="76"/>
      <c r="C1" s="170"/>
      <c r="D1" s="179"/>
      <c r="E1" s="77"/>
      <c r="F1" s="78"/>
      <c r="G1" s="78"/>
      <c r="H1" s="147"/>
      <c r="I1" s="384"/>
      <c r="J1" s="415"/>
      <c r="K1" s="131"/>
      <c r="L1" s="79"/>
      <c r="M1" s="17"/>
      <c r="N1" s="17"/>
      <c r="O1" s="105"/>
      <c r="P1" s="105"/>
      <c r="Q1" s="105"/>
      <c r="R1" s="197"/>
      <c r="S1" s="197"/>
      <c r="T1" s="113"/>
      <c r="U1" s="131"/>
      <c r="V1" s="131"/>
      <c r="W1" s="131"/>
      <c r="X1" s="122"/>
    </row>
    <row r="2" spans="1:33" s="2" customFormat="1" ht="15" customHeight="1">
      <c r="A2" s="334"/>
      <c r="C2" s="171"/>
      <c r="D2" s="132"/>
      <c r="E2" s="25"/>
      <c r="F2" s="7"/>
      <c r="G2" s="7"/>
      <c r="H2" s="148"/>
      <c r="I2" s="385"/>
      <c r="J2" s="385"/>
      <c r="K2" s="132"/>
      <c r="L2" s="93"/>
      <c r="M2" s="81"/>
      <c r="N2" s="5"/>
      <c r="O2" s="106"/>
      <c r="P2" s="106"/>
      <c r="Q2" s="106"/>
      <c r="R2" s="198"/>
      <c r="S2" s="198"/>
      <c r="T2" s="114"/>
      <c r="U2" s="132"/>
      <c r="V2" s="132"/>
      <c r="W2" s="132"/>
      <c r="X2" s="123"/>
      <c r="Z2" s="65"/>
      <c r="AA2" s="8"/>
      <c r="AB2" s="8"/>
      <c r="AC2" s="8"/>
      <c r="AD2" s="8"/>
      <c r="AE2" s="8"/>
      <c r="AF2" s="8"/>
      <c r="AG2" s="8"/>
    </row>
    <row r="3" spans="1:33" s="15" customFormat="1" ht="24" customHeight="1">
      <c r="A3" s="335"/>
      <c r="B3" s="14"/>
      <c r="C3" s="434" t="s">
        <v>1289</v>
      </c>
      <c r="D3" s="434"/>
      <c r="E3" s="434"/>
      <c r="F3" s="92"/>
      <c r="G3" s="92"/>
      <c r="H3" s="149"/>
      <c r="I3" s="386"/>
      <c r="J3" s="386"/>
      <c r="K3" s="92"/>
      <c r="L3" s="98"/>
      <c r="M3" s="82"/>
      <c r="N3" s="14"/>
      <c r="O3" s="102" t="s">
        <v>1069</v>
      </c>
      <c r="P3" s="195"/>
      <c r="Q3" s="102"/>
      <c r="R3" s="195"/>
      <c r="S3" s="345"/>
      <c r="T3" s="102" t="s">
        <v>1267</v>
      </c>
      <c r="U3" s="92"/>
      <c r="V3" s="92"/>
      <c r="W3" s="92"/>
      <c r="X3" s="92"/>
      <c r="Z3" s="66"/>
      <c r="AA3" s="13"/>
      <c r="AB3" s="13"/>
      <c r="AC3" s="13"/>
      <c r="AD3" s="13"/>
      <c r="AE3" s="13"/>
      <c r="AF3" s="13"/>
      <c r="AG3" s="13"/>
    </row>
    <row r="4" spans="1:33" s="19" customFormat="1" ht="9.6" customHeight="1">
      <c r="A4" s="336"/>
      <c r="C4" s="172"/>
      <c r="D4" s="124"/>
      <c r="E4" s="36"/>
      <c r="F4" s="20"/>
      <c r="G4" s="20"/>
      <c r="H4" s="150"/>
      <c r="I4" s="387"/>
      <c r="J4" s="387"/>
      <c r="K4" s="124"/>
      <c r="L4" s="94"/>
      <c r="M4" s="83"/>
      <c r="O4" s="107"/>
      <c r="P4" s="107"/>
      <c r="Q4" s="107"/>
      <c r="R4" s="107"/>
      <c r="S4" s="107"/>
      <c r="T4" s="103"/>
      <c r="U4" s="124"/>
      <c r="V4" s="124"/>
      <c r="W4" s="124"/>
      <c r="X4" s="124"/>
      <c r="Z4" s="67"/>
      <c r="AA4" s="18"/>
      <c r="AB4" s="18"/>
      <c r="AC4" s="18"/>
      <c r="AD4" s="18"/>
      <c r="AE4" s="18"/>
      <c r="AF4" s="18"/>
      <c r="AG4" s="18"/>
    </row>
    <row r="5" spans="1:33" s="362" customFormat="1" ht="37.700000000000003" customHeight="1">
      <c r="A5" s="354"/>
      <c r="B5" s="355"/>
      <c r="C5" s="21" t="s">
        <v>1061</v>
      </c>
      <c r="D5" s="356"/>
      <c r="E5" s="357" t="s">
        <v>1289</v>
      </c>
      <c r="F5" s="357"/>
      <c r="G5" s="357"/>
      <c r="H5" s="358"/>
      <c r="I5" s="388" t="s">
        <v>125</v>
      </c>
      <c r="J5" s="388"/>
      <c r="K5" s="23" t="s">
        <v>115</v>
      </c>
      <c r="L5" s="359" t="s">
        <v>589</v>
      </c>
      <c r="M5" s="360"/>
      <c r="N5" s="361"/>
      <c r="O5" s="365" t="s">
        <v>1287</v>
      </c>
      <c r="P5" s="365" t="s">
        <v>1288</v>
      </c>
      <c r="Q5" s="365" t="s">
        <v>353</v>
      </c>
      <c r="R5" s="365" t="s">
        <v>184</v>
      </c>
      <c r="S5" s="23"/>
      <c r="T5" s="23" t="s">
        <v>116</v>
      </c>
      <c r="U5" s="23" t="s">
        <v>1327</v>
      </c>
      <c r="V5" s="23" t="s">
        <v>1061</v>
      </c>
      <c r="W5" s="23" t="s">
        <v>594</v>
      </c>
      <c r="X5" s="23" t="s">
        <v>124</v>
      </c>
      <c r="Z5" s="363"/>
      <c r="AA5" s="364"/>
      <c r="AB5" s="364"/>
      <c r="AC5" s="364"/>
      <c r="AD5" s="364"/>
      <c r="AE5" s="364"/>
      <c r="AF5" s="364"/>
      <c r="AG5" s="364"/>
    </row>
    <row r="6" spans="1:33" s="24" customFormat="1" ht="13.7" customHeight="1">
      <c r="A6" s="337"/>
      <c r="B6" s="5"/>
      <c r="C6" s="344" t="s">
        <v>1326</v>
      </c>
      <c r="D6" s="132"/>
      <c r="E6" s="7"/>
      <c r="F6" s="7"/>
      <c r="G6" s="7"/>
      <c r="H6" s="161"/>
      <c r="I6" s="385"/>
      <c r="J6" s="385"/>
      <c r="K6" s="6"/>
      <c r="L6" s="93"/>
      <c r="M6" s="84"/>
      <c r="N6" s="6"/>
      <c r="O6" s="108"/>
      <c r="P6" s="108"/>
      <c r="Q6" s="108"/>
      <c r="R6" s="108"/>
      <c r="S6" s="108"/>
      <c r="T6" s="104"/>
      <c r="U6" s="6"/>
      <c r="V6" s="344"/>
      <c r="W6" s="6"/>
      <c r="X6" s="6"/>
      <c r="Z6" s="68"/>
      <c r="AA6" s="17"/>
      <c r="AB6" s="17"/>
      <c r="AC6" s="17"/>
      <c r="AD6" s="17"/>
      <c r="AE6" s="17"/>
      <c r="AF6" s="17"/>
      <c r="AG6" s="17"/>
    </row>
    <row r="7" spans="1:33" s="32" customFormat="1" ht="82.35" customHeight="1">
      <c r="A7" s="338">
        <v>7</v>
      </c>
      <c r="C7" s="173"/>
      <c r="D7" s="321" t="s">
        <v>1063</v>
      </c>
      <c r="E7" s="71" t="s">
        <v>1364</v>
      </c>
      <c r="F7" s="72"/>
      <c r="G7" s="72"/>
      <c r="H7" s="162"/>
      <c r="I7" s="162" t="s">
        <v>1365</v>
      </c>
      <c r="J7" s="162"/>
      <c r="K7" s="409"/>
      <c r="L7" s="99"/>
      <c r="M7" s="84"/>
      <c r="N7" s="23"/>
      <c r="O7" s="71" t="s">
        <v>1347</v>
      </c>
      <c r="P7" s="71"/>
      <c r="Q7" s="71"/>
      <c r="R7" s="71"/>
      <c r="S7" s="71"/>
      <c r="T7" s="71"/>
      <c r="U7" s="71"/>
      <c r="V7" s="71"/>
      <c r="W7" s="30"/>
      <c r="X7" s="30"/>
      <c r="Z7" s="69"/>
      <c r="AA7" s="31"/>
      <c r="AB7" s="31"/>
      <c r="AC7" s="31"/>
      <c r="AD7" s="31"/>
      <c r="AE7" s="31"/>
      <c r="AF7" s="31"/>
      <c r="AG7" s="31"/>
    </row>
    <row r="8" spans="1:33" s="24" customFormat="1" ht="21" customHeight="1" thickBot="1">
      <c r="A8" s="338">
        <v>8</v>
      </c>
      <c r="C8" s="174"/>
      <c r="D8" s="180"/>
      <c r="E8" s="7"/>
      <c r="F8" s="7"/>
      <c r="H8" s="151"/>
      <c r="I8" s="385"/>
      <c r="J8" s="385"/>
      <c r="K8" s="6"/>
      <c r="L8" s="93"/>
      <c r="M8" s="85"/>
      <c r="N8" s="6"/>
      <c r="O8" s="108"/>
      <c r="P8" s="108"/>
      <c r="Q8" s="108"/>
      <c r="R8" s="108"/>
      <c r="S8" s="108"/>
      <c r="T8" s="104"/>
      <c r="U8" s="6"/>
      <c r="V8" s="174"/>
      <c r="W8" s="6"/>
      <c r="X8" s="6"/>
      <c r="Z8" s="68"/>
      <c r="AA8" s="17"/>
      <c r="AB8" s="17"/>
      <c r="AC8" s="17"/>
      <c r="AD8" s="17"/>
      <c r="AE8" s="17"/>
      <c r="AF8" s="17"/>
      <c r="AG8" s="17"/>
    </row>
    <row r="9" spans="1:33" ht="99.95" customHeight="1">
      <c r="A9" s="339">
        <v>9</v>
      </c>
      <c r="B9" s="263"/>
      <c r="C9" s="263"/>
      <c r="D9" s="263"/>
      <c r="E9" s="265" t="s">
        <v>1280</v>
      </c>
      <c r="F9" s="263"/>
      <c r="G9" s="416" t="s">
        <v>1373</v>
      </c>
      <c r="H9" s="263"/>
      <c r="I9" s="383"/>
      <c r="J9" s="383"/>
      <c r="K9" s="263"/>
      <c r="L9" s="263"/>
      <c r="M9" s="264"/>
      <c r="N9" s="263"/>
      <c r="O9" s="263"/>
      <c r="P9" s="263"/>
      <c r="Q9" s="263"/>
      <c r="R9" s="263"/>
      <c r="S9" s="263"/>
      <c r="T9" s="263"/>
      <c r="U9" s="263"/>
      <c r="V9" s="263"/>
      <c r="W9" s="263"/>
      <c r="X9" s="263"/>
      <c r="Y9" s="263"/>
      <c r="Z9" s="8"/>
      <c r="AC9" s="8"/>
      <c r="AD9" s="8"/>
      <c r="AE9" s="8"/>
      <c r="AF9" s="8"/>
      <c r="AG9" s="8"/>
    </row>
    <row r="10" spans="1:33" ht="120" customHeight="1">
      <c r="A10" s="338">
        <v>10</v>
      </c>
      <c r="C10" s="171" t="s">
        <v>0</v>
      </c>
      <c r="D10" s="180"/>
      <c r="E10" s="25" t="s">
        <v>1</v>
      </c>
      <c r="F10" s="7"/>
      <c r="G10" s="417" t="s">
        <v>1374</v>
      </c>
      <c r="H10" s="196" t="s">
        <v>5</v>
      </c>
      <c r="I10" s="385" t="s">
        <v>2</v>
      </c>
      <c r="J10" s="385"/>
      <c r="K10" s="410" t="s">
        <v>126</v>
      </c>
      <c r="L10" s="93" t="str">
        <f>H10</f>
        <v>Yes</v>
      </c>
      <c r="M10" s="87"/>
      <c r="N10" s="3"/>
      <c r="O10" s="106" t="s">
        <v>1068</v>
      </c>
      <c r="P10" s="106" t="s">
        <v>247</v>
      </c>
      <c r="Q10" s="106" t="s">
        <v>387</v>
      </c>
      <c r="R10" s="199" t="s">
        <v>236</v>
      </c>
      <c r="S10" s="199"/>
      <c r="T10" s="115" t="s">
        <v>117</v>
      </c>
      <c r="U10" s="134"/>
      <c r="V10" s="180" t="s">
        <v>0</v>
      </c>
      <c r="W10" s="123"/>
      <c r="X10" s="123"/>
      <c r="AC10" s="8"/>
      <c r="AD10" s="8"/>
      <c r="AE10" s="8"/>
      <c r="AF10" s="8"/>
      <c r="AG10" s="8"/>
    </row>
    <row r="11" spans="1:33" ht="120" customHeight="1">
      <c r="A11" s="338">
        <v>11</v>
      </c>
      <c r="C11" s="171" t="s">
        <v>3</v>
      </c>
      <c r="D11" s="180"/>
      <c r="E11" s="25" t="s">
        <v>4</v>
      </c>
      <c r="F11" s="7"/>
      <c r="G11" s="417" t="s">
        <v>1375</v>
      </c>
      <c r="H11" s="196" t="s">
        <v>5</v>
      </c>
      <c r="I11" s="385" t="s">
        <v>2</v>
      </c>
      <c r="J11" s="385"/>
      <c r="K11" s="410" t="s">
        <v>126</v>
      </c>
      <c r="L11" s="93" t="str">
        <f>H11</f>
        <v>Yes</v>
      </c>
      <c r="M11" s="87"/>
      <c r="N11" s="3"/>
      <c r="O11" s="106" t="s">
        <v>565</v>
      </c>
      <c r="P11" s="106" t="s">
        <v>354</v>
      </c>
      <c r="Q11" s="106" t="s">
        <v>1062</v>
      </c>
      <c r="R11" s="199" t="s">
        <v>236</v>
      </c>
      <c r="S11" s="199"/>
      <c r="T11" s="115" t="s">
        <v>117</v>
      </c>
      <c r="U11" s="134"/>
      <c r="V11" s="180" t="s">
        <v>3</v>
      </c>
      <c r="W11" s="123" t="s">
        <v>5</v>
      </c>
      <c r="X11" s="123" t="s">
        <v>5</v>
      </c>
      <c r="AC11" s="8"/>
      <c r="AD11" s="8"/>
      <c r="AE11" s="8"/>
      <c r="AF11" s="8"/>
      <c r="AG11" s="8"/>
    </row>
    <row r="12" spans="1:33" ht="120" customHeight="1">
      <c r="A12" s="338">
        <v>12</v>
      </c>
      <c r="C12" s="171" t="s">
        <v>6</v>
      </c>
      <c r="D12" s="180"/>
      <c r="E12" s="25" t="s">
        <v>150</v>
      </c>
      <c r="F12" s="7"/>
      <c r="G12" s="417" t="s">
        <v>1376</v>
      </c>
      <c r="H12" s="196" t="s">
        <v>5</v>
      </c>
      <c r="I12" s="385" t="s">
        <v>2</v>
      </c>
      <c r="J12" s="385"/>
      <c r="K12" s="410" t="s">
        <v>126</v>
      </c>
      <c r="L12" s="93" t="str">
        <f>H12</f>
        <v>Yes</v>
      </c>
      <c r="M12" s="87"/>
      <c r="N12" s="3"/>
      <c r="O12" s="106" t="s">
        <v>355</v>
      </c>
      <c r="P12" s="106" t="s">
        <v>251</v>
      </c>
      <c r="Q12" s="106"/>
      <c r="R12" s="199" t="s">
        <v>239</v>
      </c>
      <c r="S12" s="199"/>
      <c r="T12" s="115" t="s">
        <v>117</v>
      </c>
      <c r="U12" s="134"/>
      <c r="V12" s="180" t="s">
        <v>6</v>
      </c>
      <c r="W12" s="123"/>
      <c r="X12" s="123"/>
      <c r="AC12" s="8"/>
      <c r="AD12" s="8"/>
      <c r="AE12" s="8"/>
      <c r="AF12" s="8"/>
      <c r="AG12" s="8"/>
    </row>
    <row r="13" spans="1:33" ht="120" customHeight="1">
      <c r="A13" s="338">
        <v>13</v>
      </c>
      <c r="C13" s="171" t="s">
        <v>7</v>
      </c>
      <c r="D13" s="180"/>
      <c r="E13" s="25" t="s">
        <v>151</v>
      </c>
      <c r="F13" s="7"/>
      <c r="G13" s="417" t="s">
        <v>1377</v>
      </c>
      <c r="H13" s="196" t="s">
        <v>5</v>
      </c>
      <c r="I13" s="385" t="s">
        <v>2</v>
      </c>
      <c r="J13" s="385"/>
      <c r="K13" s="410" t="s">
        <v>126</v>
      </c>
      <c r="L13" s="93" t="str">
        <f>H13</f>
        <v>Yes</v>
      </c>
      <c r="M13" s="87"/>
      <c r="N13" s="3"/>
      <c r="O13" s="106" t="s">
        <v>370</v>
      </c>
      <c r="P13" s="106" t="s">
        <v>252</v>
      </c>
      <c r="Q13" s="106"/>
      <c r="R13" s="200"/>
      <c r="S13" s="200"/>
      <c r="T13" s="115" t="s">
        <v>118</v>
      </c>
      <c r="U13" s="134"/>
      <c r="V13" s="180" t="s">
        <v>7</v>
      </c>
      <c r="W13" s="123"/>
      <c r="X13" s="123"/>
      <c r="AC13" s="8"/>
      <c r="AD13" s="8"/>
      <c r="AE13" s="8"/>
      <c r="AF13" s="8"/>
      <c r="AG13" s="8"/>
    </row>
    <row r="14" spans="1:33" ht="120" customHeight="1">
      <c r="A14" s="338">
        <v>14</v>
      </c>
      <c r="C14" s="171" t="s">
        <v>8</v>
      </c>
      <c r="D14" s="180"/>
      <c r="E14" s="25" t="s">
        <v>152</v>
      </c>
      <c r="F14" s="7"/>
      <c r="G14" s="417" t="s">
        <v>1378</v>
      </c>
      <c r="H14" s="196" t="s">
        <v>5</v>
      </c>
      <c r="I14" s="385" t="s">
        <v>2</v>
      </c>
      <c r="J14" s="385"/>
      <c r="K14" s="410" t="s">
        <v>126</v>
      </c>
      <c r="L14" s="93" t="str">
        <f>H14</f>
        <v>Yes</v>
      </c>
      <c r="M14" s="87"/>
      <c r="N14" s="3"/>
      <c r="O14" s="106" t="s">
        <v>1078</v>
      </c>
      <c r="P14" s="106" t="s">
        <v>356</v>
      </c>
      <c r="Q14" s="106" t="s">
        <v>522</v>
      </c>
      <c r="R14" s="200"/>
      <c r="S14" s="200"/>
      <c r="T14" s="115" t="s">
        <v>118</v>
      </c>
      <c r="U14" s="134"/>
      <c r="V14" s="180" t="s">
        <v>8</v>
      </c>
      <c r="W14" s="123"/>
      <c r="X14" s="123"/>
      <c r="AC14" s="8"/>
      <c r="AD14" s="8"/>
      <c r="AE14" s="8"/>
      <c r="AF14" s="8"/>
      <c r="AG14" s="8"/>
    </row>
    <row r="15" spans="1:33" ht="120" customHeight="1">
      <c r="A15" s="339">
        <v>15</v>
      </c>
      <c r="C15" s="21" t="s">
        <v>16</v>
      </c>
      <c r="D15" s="181"/>
      <c r="E15" s="34" t="s">
        <v>213</v>
      </c>
      <c r="F15" s="22"/>
      <c r="G15" s="461" t="s">
        <v>1379</v>
      </c>
      <c r="H15" s="399"/>
      <c r="I15" s="389"/>
      <c r="J15" s="389"/>
      <c r="K15" s="410" t="s">
        <v>126</v>
      </c>
      <c r="L15" s="95" t="s">
        <v>1066</v>
      </c>
      <c r="M15" s="87"/>
      <c r="N15" s="3"/>
      <c r="O15" s="106" t="s">
        <v>357</v>
      </c>
      <c r="P15" s="106" t="s">
        <v>249</v>
      </c>
      <c r="Q15" s="106" t="s">
        <v>1077</v>
      </c>
      <c r="R15" s="201"/>
      <c r="S15" s="201"/>
      <c r="T15" s="115" t="s">
        <v>118</v>
      </c>
      <c r="U15" s="134"/>
      <c r="V15" s="181" t="s">
        <v>16</v>
      </c>
      <c r="W15" s="123"/>
      <c r="X15" s="123"/>
      <c r="AC15" s="8"/>
      <c r="AD15" s="8"/>
      <c r="AE15" s="8"/>
      <c r="AF15" s="8"/>
      <c r="AG15" s="8"/>
    </row>
    <row r="16" spans="1:33" ht="120" customHeight="1">
      <c r="A16" s="338">
        <v>16</v>
      </c>
      <c r="C16" s="171" t="s">
        <v>16</v>
      </c>
      <c r="D16" s="180" t="s">
        <v>1064</v>
      </c>
      <c r="E16" s="73" t="s">
        <v>1073</v>
      </c>
      <c r="F16" s="26"/>
      <c r="G16" s="418" t="s">
        <v>1380</v>
      </c>
      <c r="H16" s="196" t="s">
        <v>5</v>
      </c>
      <c r="I16" s="385" t="s">
        <v>248</v>
      </c>
      <c r="J16" s="385"/>
      <c r="K16" s="410" t="s">
        <v>126</v>
      </c>
      <c r="L16" s="93" t="str">
        <f>H16</f>
        <v>Yes</v>
      </c>
      <c r="M16" s="87"/>
      <c r="N16" s="3"/>
      <c r="O16" s="106"/>
      <c r="P16" s="106" t="s">
        <v>249</v>
      </c>
      <c r="Q16" s="106" t="s">
        <v>371</v>
      </c>
      <c r="R16" s="202" t="s">
        <v>350</v>
      </c>
      <c r="S16" s="202"/>
      <c r="T16" s="116"/>
      <c r="U16" s="127"/>
      <c r="V16" s="180" t="s">
        <v>16</v>
      </c>
      <c r="W16" s="123"/>
      <c r="X16" s="123"/>
      <c r="AC16" s="8"/>
      <c r="AD16" s="8"/>
      <c r="AE16" s="8"/>
      <c r="AF16" s="8"/>
      <c r="AG16" s="8"/>
    </row>
    <row r="17" spans="1:33" ht="120" customHeight="1">
      <c r="A17" s="338">
        <v>17</v>
      </c>
      <c r="C17" s="171" t="s">
        <v>16</v>
      </c>
      <c r="D17" s="180" t="s">
        <v>1065</v>
      </c>
      <c r="E17" s="73" t="s">
        <v>1074</v>
      </c>
      <c r="F17" s="26"/>
      <c r="G17" s="418" t="s">
        <v>1381</v>
      </c>
      <c r="H17" s="196" t="s">
        <v>5</v>
      </c>
      <c r="I17" s="385" t="s">
        <v>248</v>
      </c>
      <c r="J17" s="385"/>
      <c r="K17" s="410" t="s">
        <v>126</v>
      </c>
      <c r="L17" s="93" t="str">
        <f>H17</f>
        <v>Yes</v>
      </c>
      <c r="M17" s="87"/>
      <c r="N17" s="3"/>
      <c r="O17" s="106"/>
      <c r="P17" s="106" t="s">
        <v>249</v>
      </c>
      <c r="Q17" s="106" t="s">
        <v>277</v>
      </c>
      <c r="R17" s="201"/>
      <c r="S17" s="201"/>
      <c r="T17" s="116"/>
      <c r="U17" s="127"/>
      <c r="V17" s="180" t="s">
        <v>16</v>
      </c>
      <c r="W17" s="123"/>
      <c r="X17" s="123"/>
      <c r="AC17" s="8"/>
      <c r="AD17" s="8"/>
      <c r="AE17" s="8"/>
      <c r="AF17" s="8"/>
      <c r="AG17" s="8"/>
    </row>
    <row r="18" spans="1:33" ht="120" customHeight="1">
      <c r="A18" s="338">
        <v>18</v>
      </c>
      <c r="C18" s="171" t="s">
        <v>1067</v>
      </c>
      <c r="D18" s="180"/>
      <c r="E18" s="25" t="s">
        <v>10</v>
      </c>
      <c r="F18" s="7"/>
      <c r="G18" s="417" t="s">
        <v>1382</v>
      </c>
      <c r="H18" s="196" t="s">
        <v>5</v>
      </c>
      <c r="I18" s="385" t="s">
        <v>11</v>
      </c>
      <c r="J18" s="385"/>
      <c r="K18" s="410" t="s">
        <v>126</v>
      </c>
      <c r="L18" s="93" t="str">
        <f>H18</f>
        <v>Yes</v>
      </c>
      <c r="M18" s="87"/>
      <c r="N18" s="3"/>
      <c r="O18" s="106" t="s">
        <v>358</v>
      </c>
      <c r="P18" s="106" t="s">
        <v>251</v>
      </c>
      <c r="Q18" s="106" t="s">
        <v>360</v>
      </c>
      <c r="R18" s="200"/>
      <c r="S18" s="200"/>
      <c r="T18" s="115" t="s">
        <v>118</v>
      </c>
      <c r="U18" s="136"/>
      <c r="V18" s="180" t="s">
        <v>1067</v>
      </c>
      <c r="W18" s="123"/>
      <c r="X18" s="123"/>
      <c r="AC18" s="8"/>
      <c r="AD18" s="8"/>
      <c r="AE18" s="8"/>
      <c r="AF18" s="8"/>
      <c r="AG18" s="8"/>
    </row>
    <row r="19" spans="1:33" ht="120" customHeight="1">
      <c r="A19" s="339">
        <v>19</v>
      </c>
      <c r="C19" s="171" t="s">
        <v>128</v>
      </c>
      <c r="D19" s="180"/>
      <c r="E19" s="25" t="s">
        <v>13</v>
      </c>
      <c r="F19" s="7"/>
      <c r="G19" s="417" t="s">
        <v>1383</v>
      </c>
      <c r="H19" s="196" t="s">
        <v>5</v>
      </c>
      <c r="I19" s="385" t="s">
        <v>248</v>
      </c>
      <c r="J19" s="385"/>
      <c r="K19" s="410" t="s">
        <v>126</v>
      </c>
      <c r="L19" s="93" t="str">
        <f>H19</f>
        <v>Yes</v>
      </c>
      <c r="M19" s="87"/>
      <c r="N19" s="3"/>
      <c r="O19" s="106" t="s">
        <v>359</v>
      </c>
      <c r="P19" s="106" t="s">
        <v>251</v>
      </c>
      <c r="Q19" s="106"/>
      <c r="R19" s="200"/>
      <c r="S19" s="200"/>
      <c r="T19" s="115" t="s">
        <v>118</v>
      </c>
      <c r="U19" s="134"/>
      <c r="V19" s="180" t="s">
        <v>128</v>
      </c>
      <c r="W19" s="123"/>
      <c r="X19" s="123"/>
      <c r="AC19" s="8"/>
      <c r="AD19" s="8"/>
      <c r="AE19" s="8"/>
      <c r="AF19" s="8"/>
      <c r="AG19" s="8"/>
    </row>
    <row r="20" spans="1:33" ht="120" customHeight="1">
      <c r="A20" s="338">
        <v>20</v>
      </c>
      <c r="C20" s="171" t="s">
        <v>129</v>
      </c>
      <c r="D20" s="180"/>
      <c r="E20" s="458" t="s">
        <v>261</v>
      </c>
      <c r="F20" s="7"/>
      <c r="G20" s="417" t="s">
        <v>1384</v>
      </c>
      <c r="H20" s="196"/>
      <c r="I20" s="385" t="s">
        <v>11</v>
      </c>
      <c r="J20" s="385"/>
      <c r="K20" s="410" t="s">
        <v>126</v>
      </c>
      <c r="L20" s="93">
        <f>H20</f>
        <v>0</v>
      </c>
      <c r="M20" s="87"/>
      <c r="N20" s="3"/>
      <c r="O20" s="106" t="s">
        <v>361</v>
      </c>
      <c r="P20" s="106" t="s">
        <v>251</v>
      </c>
      <c r="Q20" s="106" t="s">
        <v>362</v>
      </c>
      <c r="R20" s="200"/>
      <c r="S20" s="200"/>
      <c r="T20" s="115" t="s">
        <v>118</v>
      </c>
      <c r="U20" s="136"/>
      <c r="V20" s="180" t="s">
        <v>129</v>
      </c>
      <c r="W20" s="123"/>
      <c r="X20" s="123"/>
      <c r="AC20" s="8"/>
      <c r="AD20" s="8"/>
      <c r="AE20" s="8"/>
      <c r="AF20" s="8"/>
      <c r="AG20" s="8"/>
    </row>
    <row r="21" spans="1:33" ht="120" customHeight="1">
      <c r="A21" s="338">
        <v>21</v>
      </c>
      <c r="C21" s="21" t="s">
        <v>12</v>
      </c>
      <c r="D21" s="181"/>
      <c r="E21" s="34" t="s">
        <v>254</v>
      </c>
      <c r="F21" s="22"/>
      <c r="G21" s="461" t="s">
        <v>1385</v>
      </c>
      <c r="H21" s="152"/>
      <c r="I21" s="389"/>
      <c r="J21" s="389"/>
      <c r="K21" s="410" t="s">
        <v>126</v>
      </c>
      <c r="L21" s="95" t="s">
        <v>1066</v>
      </c>
      <c r="M21" s="87"/>
      <c r="N21" s="3"/>
      <c r="O21" s="106"/>
      <c r="P21" s="106"/>
      <c r="Q21" s="106"/>
      <c r="R21" s="199"/>
      <c r="S21" s="199"/>
      <c r="T21" s="115" t="s">
        <v>118</v>
      </c>
      <c r="U21" s="134"/>
      <c r="V21" s="181" t="s">
        <v>12</v>
      </c>
      <c r="W21" s="123"/>
      <c r="X21" s="123"/>
      <c r="AC21" s="8"/>
      <c r="AD21" s="8"/>
      <c r="AE21" s="8"/>
      <c r="AF21" s="8"/>
      <c r="AG21" s="8"/>
    </row>
    <row r="22" spans="1:33" ht="120" customHeight="1">
      <c r="A22" s="338">
        <v>22</v>
      </c>
      <c r="C22" s="171" t="s">
        <v>12</v>
      </c>
      <c r="D22" s="180" t="s">
        <v>1064</v>
      </c>
      <c r="E22" s="73" t="s">
        <v>1075</v>
      </c>
      <c r="F22" s="26"/>
      <c r="G22" s="418" t="s">
        <v>1386</v>
      </c>
      <c r="H22" s="196" t="s">
        <v>5</v>
      </c>
      <c r="I22" s="385" t="s">
        <v>248</v>
      </c>
      <c r="J22" s="385"/>
      <c r="K22" s="410" t="s">
        <v>126</v>
      </c>
      <c r="L22" s="93" t="str">
        <f>H22</f>
        <v>Yes</v>
      </c>
      <c r="M22" s="87"/>
      <c r="N22" s="3"/>
      <c r="O22" s="106" t="s">
        <v>530</v>
      </c>
      <c r="P22" s="106" t="s">
        <v>252</v>
      </c>
      <c r="Q22" s="106" t="s">
        <v>278</v>
      </c>
      <c r="R22" s="199" t="s">
        <v>237</v>
      </c>
      <c r="S22" s="199"/>
      <c r="T22" s="116"/>
      <c r="U22" s="127"/>
      <c r="V22" s="180" t="s">
        <v>12</v>
      </c>
      <c r="W22" s="123"/>
      <c r="X22" s="123"/>
      <c r="AC22" s="8"/>
      <c r="AD22" s="8"/>
      <c r="AE22" s="8"/>
      <c r="AF22" s="8"/>
      <c r="AG22" s="8"/>
    </row>
    <row r="23" spans="1:33" ht="120" customHeight="1">
      <c r="A23" s="338">
        <v>23</v>
      </c>
      <c r="C23" s="171" t="s">
        <v>12</v>
      </c>
      <c r="D23" s="180" t="s">
        <v>1065</v>
      </c>
      <c r="E23" s="73" t="s">
        <v>1076</v>
      </c>
      <c r="F23" s="26"/>
      <c r="G23" s="418" t="s">
        <v>1387</v>
      </c>
      <c r="H23" s="196" t="s">
        <v>5</v>
      </c>
      <c r="I23" s="385" t="s">
        <v>248</v>
      </c>
      <c r="J23" s="385"/>
      <c r="K23" s="410" t="s">
        <v>126</v>
      </c>
      <c r="L23" s="93" t="str">
        <f>H23</f>
        <v>Yes</v>
      </c>
      <c r="M23" s="87"/>
      <c r="N23" s="3"/>
      <c r="O23" s="106" t="s">
        <v>317</v>
      </c>
      <c r="P23" s="106" t="s">
        <v>252</v>
      </c>
      <c r="Q23" s="106" t="s">
        <v>279</v>
      </c>
      <c r="R23" s="199"/>
      <c r="S23" s="199"/>
      <c r="T23" s="116"/>
      <c r="U23" s="127"/>
      <c r="V23" s="180" t="s">
        <v>12</v>
      </c>
      <c r="W23" s="123"/>
      <c r="X23" s="123"/>
      <c r="AC23" s="8"/>
      <c r="AD23" s="8"/>
      <c r="AE23" s="8"/>
      <c r="AF23" s="8"/>
      <c r="AG23" s="8"/>
    </row>
    <row r="24" spans="1:33" s="12" customFormat="1" ht="120" customHeight="1">
      <c r="A24" s="338">
        <v>24</v>
      </c>
      <c r="B24" s="10"/>
      <c r="C24" s="21" t="s">
        <v>17</v>
      </c>
      <c r="D24" s="181"/>
      <c r="E24" s="34" t="s">
        <v>256</v>
      </c>
      <c r="F24" s="22"/>
      <c r="G24" s="461" t="s">
        <v>1388</v>
      </c>
      <c r="H24" s="152"/>
      <c r="I24" s="389"/>
      <c r="J24" s="389"/>
      <c r="K24" s="411" t="s">
        <v>126</v>
      </c>
      <c r="L24" s="101" t="s">
        <v>1066</v>
      </c>
      <c r="M24" s="86"/>
      <c r="N24" s="11"/>
      <c r="O24" s="109"/>
      <c r="P24" s="109"/>
      <c r="Q24" s="109"/>
      <c r="R24" s="203"/>
      <c r="S24" s="203"/>
      <c r="T24" s="117" t="s">
        <v>118</v>
      </c>
      <c r="U24" s="133" t="s">
        <v>172</v>
      </c>
      <c r="V24" s="181" t="s">
        <v>17</v>
      </c>
      <c r="W24" s="126"/>
      <c r="X24" s="126"/>
      <c r="Z24" s="70"/>
      <c r="AA24" s="9"/>
      <c r="AB24" s="9"/>
      <c r="AC24" s="9"/>
      <c r="AD24" s="9"/>
      <c r="AE24" s="9"/>
      <c r="AF24" s="9"/>
      <c r="AG24" s="9"/>
    </row>
    <row r="25" spans="1:33" ht="120" customHeight="1">
      <c r="A25" s="339">
        <v>25</v>
      </c>
      <c r="C25" s="171" t="s">
        <v>17</v>
      </c>
      <c r="D25" s="180" t="s">
        <v>1064</v>
      </c>
      <c r="E25" s="459" t="s">
        <v>1218</v>
      </c>
      <c r="F25" s="26"/>
      <c r="G25" s="418" t="s">
        <v>1389</v>
      </c>
      <c r="H25" s="196"/>
      <c r="I25" s="385" t="s">
        <v>248</v>
      </c>
      <c r="J25" s="385"/>
      <c r="K25" s="410" t="s">
        <v>126</v>
      </c>
      <c r="L25" s="93">
        <f t="shared" ref="L25:L34" si="0">H25</f>
        <v>0</v>
      </c>
      <c r="M25" s="87"/>
      <c r="N25" s="3"/>
      <c r="O25" s="106" t="s">
        <v>318</v>
      </c>
      <c r="P25" s="106" t="s">
        <v>252</v>
      </c>
      <c r="Q25" s="106" t="s">
        <v>566</v>
      </c>
      <c r="R25" s="199"/>
      <c r="S25" s="199"/>
      <c r="T25" s="116"/>
      <c r="U25" s="127"/>
      <c r="V25" s="180" t="s">
        <v>17</v>
      </c>
      <c r="W25" s="123"/>
      <c r="X25" s="123"/>
      <c r="AC25" s="8"/>
      <c r="AD25" s="8"/>
      <c r="AE25" s="8"/>
      <c r="AF25" s="8"/>
      <c r="AG25" s="8"/>
    </row>
    <row r="26" spans="1:33" ht="120" customHeight="1">
      <c r="A26" s="338">
        <v>26</v>
      </c>
      <c r="C26" s="171" t="s">
        <v>17</v>
      </c>
      <c r="D26" s="180" t="s">
        <v>1065</v>
      </c>
      <c r="E26" s="459" t="s">
        <v>1219</v>
      </c>
      <c r="F26" s="26"/>
      <c r="G26" s="418" t="s">
        <v>1390</v>
      </c>
      <c r="H26" s="196"/>
      <c r="I26" s="385" t="s">
        <v>248</v>
      </c>
      <c r="J26" s="385"/>
      <c r="K26" s="410" t="s">
        <v>126</v>
      </c>
      <c r="L26" s="93">
        <f t="shared" si="0"/>
        <v>0</v>
      </c>
      <c r="M26" s="87"/>
      <c r="N26" s="3"/>
      <c r="O26" s="106" t="s">
        <v>319</v>
      </c>
      <c r="P26" s="106" t="s">
        <v>252</v>
      </c>
      <c r="Q26" s="106" t="s">
        <v>372</v>
      </c>
      <c r="R26" s="199"/>
      <c r="S26" s="199"/>
      <c r="T26" s="116"/>
      <c r="U26" s="127"/>
      <c r="V26" s="180" t="s">
        <v>17</v>
      </c>
      <c r="W26" s="123"/>
      <c r="X26" s="123"/>
      <c r="AC26" s="8"/>
      <c r="AD26" s="8"/>
      <c r="AE26" s="8"/>
      <c r="AF26" s="8"/>
      <c r="AG26" s="8"/>
    </row>
    <row r="27" spans="1:33" ht="120" customHeight="1">
      <c r="A27" s="338">
        <v>27</v>
      </c>
      <c r="C27" s="171" t="s">
        <v>127</v>
      </c>
      <c r="D27" s="180"/>
      <c r="E27" s="458" t="s">
        <v>135</v>
      </c>
      <c r="F27" s="7"/>
      <c r="G27" s="417" t="s">
        <v>1391</v>
      </c>
      <c r="H27" s="196"/>
      <c r="I27" s="385" t="s">
        <v>11</v>
      </c>
      <c r="J27" s="385"/>
      <c r="K27" s="410" t="s">
        <v>126</v>
      </c>
      <c r="L27" s="93">
        <f t="shared" si="0"/>
        <v>0</v>
      </c>
      <c r="M27" s="87"/>
      <c r="N27" s="3"/>
      <c r="O27" s="106" t="s">
        <v>567</v>
      </c>
      <c r="P27" s="106" t="s">
        <v>258</v>
      </c>
      <c r="Q27" s="106" t="s">
        <v>373</v>
      </c>
      <c r="R27" s="200"/>
      <c r="S27" s="200"/>
      <c r="T27" s="115" t="s">
        <v>118</v>
      </c>
      <c r="U27" s="134" t="s">
        <v>172</v>
      </c>
      <c r="V27" s="180" t="s">
        <v>127</v>
      </c>
      <c r="W27" s="123"/>
      <c r="X27" s="123"/>
      <c r="AC27" s="8"/>
      <c r="AD27" s="8"/>
      <c r="AE27" s="8"/>
      <c r="AF27" s="8"/>
      <c r="AG27" s="8"/>
    </row>
    <row r="28" spans="1:33" ht="120" customHeight="1">
      <c r="A28" s="338">
        <v>28</v>
      </c>
      <c r="C28" s="171" t="s">
        <v>130</v>
      </c>
      <c r="D28" s="180"/>
      <c r="E28" s="458" t="s">
        <v>132</v>
      </c>
      <c r="F28" s="7"/>
      <c r="G28" s="417" t="s">
        <v>1392</v>
      </c>
      <c r="H28" s="196"/>
      <c r="I28" s="385" t="s">
        <v>11</v>
      </c>
      <c r="J28" s="385"/>
      <c r="K28" s="410" t="s">
        <v>126</v>
      </c>
      <c r="L28" s="93">
        <f t="shared" si="0"/>
        <v>0</v>
      </c>
      <c r="M28" s="87"/>
      <c r="N28" s="3"/>
      <c r="O28" s="106" t="s">
        <v>374</v>
      </c>
      <c r="P28" s="106" t="s">
        <v>294</v>
      </c>
      <c r="Q28" s="106" t="s">
        <v>375</v>
      </c>
      <c r="R28" s="199" t="s">
        <v>238</v>
      </c>
      <c r="S28" s="199"/>
      <c r="T28" s="115" t="s">
        <v>117</v>
      </c>
      <c r="U28" s="136"/>
      <c r="V28" s="180" t="s">
        <v>130</v>
      </c>
      <c r="W28" s="123"/>
      <c r="X28" s="123"/>
      <c r="AC28" s="8"/>
      <c r="AD28" s="8"/>
      <c r="AE28" s="8"/>
      <c r="AF28" s="8"/>
      <c r="AG28" s="8"/>
    </row>
    <row r="29" spans="1:33" ht="120" customHeight="1">
      <c r="A29" s="339">
        <v>29</v>
      </c>
      <c r="C29" s="171" t="s">
        <v>9</v>
      </c>
      <c r="D29" s="180"/>
      <c r="E29" s="25" t="s">
        <v>376</v>
      </c>
      <c r="F29" s="7"/>
      <c r="G29" s="417" t="s">
        <v>1393</v>
      </c>
      <c r="H29" s="196" t="s">
        <v>5</v>
      </c>
      <c r="I29" s="385" t="s">
        <v>248</v>
      </c>
      <c r="J29" s="385"/>
      <c r="K29" s="410" t="s">
        <v>126</v>
      </c>
      <c r="L29" s="93" t="str">
        <f t="shared" si="0"/>
        <v>Yes</v>
      </c>
      <c r="M29" s="87"/>
      <c r="N29" s="3"/>
      <c r="O29" s="106" t="s">
        <v>377</v>
      </c>
      <c r="P29" s="106"/>
      <c r="Q29" s="457" t="s">
        <v>378</v>
      </c>
      <c r="R29" s="200"/>
      <c r="S29" s="200"/>
      <c r="T29" s="115" t="s">
        <v>118</v>
      </c>
      <c r="U29" s="134"/>
      <c r="V29" s="180" t="s">
        <v>9</v>
      </c>
      <c r="W29" s="123" t="s">
        <v>5</v>
      </c>
      <c r="X29" s="123" t="s">
        <v>5</v>
      </c>
      <c r="AC29" s="8"/>
      <c r="AD29" s="8"/>
      <c r="AE29" s="8"/>
      <c r="AF29" s="8"/>
      <c r="AG29" s="8"/>
    </row>
    <row r="30" spans="1:33" ht="120" customHeight="1">
      <c r="A30" s="338">
        <v>30</v>
      </c>
      <c r="C30" s="171" t="s">
        <v>112</v>
      </c>
      <c r="D30" s="180"/>
      <c r="E30" s="25" t="s">
        <v>381</v>
      </c>
      <c r="F30" s="7"/>
      <c r="G30" s="417" t="s">
        <v>1394</v>
      </c>
      <c r="H30" s="196" t="s">
        <v>5</v>
      </c>
      <c r="I30" s="385" t="s">
        <v>2</v>
      </c>
      <c r="J30" s="385"/>
      <c r="K30" s="410" t="s">
        <v>126</v>
      </c>
      <c r="L30" s="93" t="str">
        <f t="shared" si="0"/>
        <v>Yes</v>
      </c>
      <c r="M30" s="87"/>
      <c r="N30" s="3"/>
      <c r="O30" s="106" t="s">
        <v>379</v>
      </c>
      <c r="P30" s="106"/>
      <c r="Q30" s="106" t="s">
        <v>380</v>
      </c>
      <c r="R30" s="201" t="s">
        <v>267</v>
      </c>
      <c r="S30" s="201"/>
      <c r="T30" s="115" t="s">
        <v>118</v>
      </c>
      <c r="U30" s="134"/>
      <c r="V30" s="180" t="s">
        <v>112</v>
      </c>
      <c r="W30" s="127" t="s">
        <v>5</v>
      </c>
      <c r="X30" s="127" t="s">
        <v>5</v>
      </c>
      <c r="AC30" s="8"/>
      <c r="AD30" s="8"/>
      <c r="AE30" s="8"/>
      <c r="AF30" s="8"/>
      <c r="AG30" s="8"/>
    </row>
    <row r="31" spans="1:33" ht="120" customHeight="1">
      <c r="A31" s="338">
        <v>31</v>
      </c>
      <c r="C31" s="171" t="s">
        <v>113</v>
      </c>
      <c r="D31" s="180"/>
      <c r="E31" s="25" t="s">
        <v>382</v>
      </c>
      <c r="F31" s="7"/>
      <c r="G31" s="417" t="s">
        <v>1395</v>
      </c>
      <c r="H31" s="196" t="s">
        <v>5</v>
      </c>
      <c r="I31" s="385" t="s">
        <v>248</v>
      </c>
      <c r="J31" s="385"/>
      <c r="K31" s="410" t="s">
        <v>126</v>
      </c>
      <c r="L31" s="93" t="str">
        <f t="shared" si="0"/>
        <v>Yes</v>
      </c>
      <c r="M31" s="87"/>
      <c r="N31" s="3"/>
      <c r="O31" s="106" t="s">
        <v>280</v>
      </c>
      <c r="P31" s="106"/>
      <c r="Q31" s="106" t="s">
        <v>218</v>
      </c>
      <c r="R31" s="201" t="s">
        <v>219</v>
      </c>
      <c r="S31" s="201"/>
      <c r="T31" s="115" t="s">
        <v>118</v>
      </c>
      <c r="U31" s="134"/>
      <c r="V31" s="180" t="s">
        <v>113</v>
      </c>
      <c r="W31" s="123" t="s">
        <v>5</v>
      </c>
      <c r="X31" s="123" t="s">
        <v>5</v>
      </c>
      <c r="AC31" s="8"/>
      <c r="AD31" s="8"/>
      <c r="AE31" s="8"/>
      <c r="AF31" s="8"/>
      <c r="AG31" s="8"/>
    </row>
    <row r="32" spans="1:33" ht="120" customHeight="1">
      <c r="A32" s="338">
        <v>32</v>
      </c>
      <c r="C32" s="171" t="s">
        <v>22</v>
      </c>
      <c r="D32" s="180"/>
      <c r="E32" s="458" t="s">
        <v>201</v>
      </c>
      <c r="F32" s="7"/>
      <c r="G32" s="417" t="s">
        <v>1396</v>
      </c>
      <c r="H32" s="196"/>
      <c r="I32" s="385" t="s">
        <v>248</v>
      </c>
      <c r="J32" s="385"/>
      <c r="K32" s="410" t="s">
        <v>126</v>
      </c>
      <c r="L32" s="93">
        <f t="shared" si="0"/>
        <v>0</v>
      </c>
      <c r="M32" s="87"/>
      <c r="N32" s="3"/>
      <c r="O32" s="106" t="s">
        <v>383</v>
      </c>
      <c r="P32" s="106"/>
      <c r="Q32" s="106" t="s">
        <v>336</v>
      </c>
      <c r="R32" s="200"/>
      <c r="S32" s="200"/>
      <c r="T32" s="115" t="s">
        <v>118</v>
      </c>
      <c r="U32" s="134"/>
      <c r="V32" s="180" t="s">
        <v>22</v>
      </c>
      <c r="W32" s="123"/>
      <c r="X32" s="123"/>
      <c r="AC32" s="8"/>
      <c r="AD32" s="8"/>
      <c r="AE32" s="8"/>
      <c r="AF32" s="8"/>
      <c r="AG32" s="8"/>
    </row>
    <row r="33" spans="1:33" ht="120" customHeight="1">
      <c r="A33" s="338">
        <v>33</v>
      </c>
      <c r="C33" s="171" t="s">
        <v>23</v>
      </c>
      <c r="D33" s="180"/>
      <c r="E33" s="458" t="s">
        <v>153</v>
      </c>
      <c r="F33" s="7"/>
      <c r="G33" s="417" t="s">
        <v>1397</v>
      </c>
      <c r="H33" s="196"/>
      <c r="I33" s="385" t="s">
        <v>248</v>
      </c>
      <c r="J33" s="385"/>
      <c r="K33" s="410" t="s">
        <v>126</v>
      </c>
      <c r="L33" s="93">
        <f t="shared" si="0"/>
        <v>0</v>
      </c>
      <c r="M33" s="87"/>
      <c r="N33" s="3"/>
      <c r="O33" s="106" t="s">
        <v>384</v>
      </c>
      <c r="P33" s="106" t="s">
        <v>253</v>
      </c>
      <c r="Q33" s="106" t="s">
        <v>337</v>
      </c>
      <c r="R33" s="200"/>
      <c r="S33" s="200"/>
      <c r="T33" s="115" t="s">
        <v>120</v>
      </c>
      <c r="U33" s="134"/>
      <c r="V33" s="180" t="s">
        <v>23</v>
      </c>
      <c r="W33" s="123"/>
      <c r="X33" s="123"/>
      <c r="AC33" s="8"/>
      <c r="AD33" s="8"/>
      <c r="AE33" s="8"/>
      <c r="AF33" s="8"/>
      <c r="AG33" s="8"/>
    </row>
    <row r="34" spans="1:33" ht="141.75" customHeight="1" thickBot="1">
      <c r="A34" s="338">
        <v>34</v>
      </c>
      <c r="C34" s="171" t="s">
        <v>15</v>
      </c>
      <c r="D34" s="180"/>
      <c r="E34" s="25" t="s">
        <v>154</v>
      </c>
      <c r="F34" s="7"/>
      <c r="G34" s="417" t="s">
        <v>1398</v>
      </c>
      <c r="H34" s="196" t="s">
        <v>5</v>
      </c>
      <c r="I34" s="385" t="s">
        <v>248</v>
      </c>
      <c r="J34" s="385"/>
      <c r="K34" s="410" t="s">
        <v>126</v>
      </c>
      <c r="L34" s="93" t="str">
        <f t="shared" si="0"/>
        <v>Yes</v>
      </c>
      <c r="M34" s="87"/>
      <c r="N34" s="3"/>
      <c r="O34" s="106" t="s">
        <v>388</v>
      </c>
      <c r="P34" s="106"/>
      <c r="Q34" s="106"/>
      <c r="R34" s="200"/>
      <c r="S34" s="200"/>
      <c r="T34" s="115" t="s">
        <v>120</v>
      </c>
      <c r="U34" s="134"/>
      <c r="V34" s="180" t="s">
        <v>15</v>
      </c>
      <c r="W34" s="123"/>
      <c r="X34" s="123"/>
      <c r="AC34" s="8"/>
      <c r="AD34" s="8"/>
      <c r="AE34" s="8"/>
      <c r="AF34" s="8"/>
      <c r="AG34" s="8"/>
    </row>
    <row r="35" spans="1:33" ht="99.95" customHeight="1">
      <c r="A35" s="339">
        <v>35</v>
      </c>
      <c r="B35" s="263"/>
      <c r="C35" s="263"/>
      <c r="D35" s="263"/>
      <c r="E35" s="265" t="s">
        <v>24</v>
      </c>
      <c r="F35" s="263"/>
      <c r="G35" s="416" t="s">
        <v>1399</v>
      </c>
      <c r="H35" s="267"/>
      <c r="I35" s="390"/>
      <c r="J35" s="390"/>
      <c r="K35" s="412"/>
      <c r="L35" s="263"/>
      <c r="M35" s="264"/>
      <c r="N35" s="263"/>
      <c r="O35" s="263"/>
      <c r="P35" s="263"/>
      <c r="Q35" s="263"/>
      <c r="R35" s="263"/>
      <c r="S35" s="263"/>
      <c r="T35" s="263"/>
      <c r="U35" s="263"/>
      <c r="V35" s="263"/>
      <c r="W35" s="263"/>
      <c r="X35" s="263"/>
      <c r="Y35" s="263"/>
      <c r="Z35" s="8"/>
      <c r="AC35" s="8"/>
      <c r="AD35" s="8"/>
      <c r="AE35" s="8"/>
      <c r="AF35" s="8"/>
      <c r="AG35" s="8"/>
    </row>
    <row r="36" spans="1:33" ht="45" customHeight="1">
      <c r="A36" s="338">
        <v>36</v>
      </c>
      <c r="C36" s="171"/>
      <c r="D36" s="180"/>
      <c r="E36" s="37" t="s">
        <v>25</v>
      </c>
      <c r="F36" s="7"/>
      <c r="G36" s="420" t="s">
        <v>1400</v>
      </c>
      <c r="H36" s="266"/>
      <c r="I36" s="385"/>
      <c r="J36" s="385"/>
      <c r="K36" s="410"/>
      <c r="M36" s="87"/>
      <c r="N36" s="3"/>
      <c r="O36" s="106"/>
      <c r="P36" s="106"/>
      <c r="Q36" s="106"/>
      <c r="R36" s="200"/>
      <c r="S36" s="200"/>
      <c r="T36" s="115"/>
      <c r="U36" s="134"/>
      <c r="V36" s="180"/>
      <c r="W36" s="123"/>
      <c r="X36" s="123"/>
      <c r="AC36" s="8"/>
      <c r="AD36" s="8"/>
      <c r="AE36" s="8"/>
      <c r="AF36" s="8"/>
      <c r="AG36" s="8"/>
    </row>
    <row r="37" spans="1:33" ht="120" customHeight="1">
      <c r="A37" s="338">
        <v>37</v>
      </c>
      <c r="C37" s="171"/>
      <c r="D37" s="180"/>
      <c r="E37" s="462" t="s">
        <v>1229</v>
      </c>
      <c r="F37" s="7"/>
      <c r="G37" s="417" t="s">
        <v>1401</v>
      </c>
      <c r="H37" s="196" t="s">
        <v>579</v>
      </c>
      <c r="I37" s="391" t="str">
        <f>IF(H37=FX!C97,L37,"")</f>
        <v>Go to FSA22</v>
      </c>
      <c r="J37" s="391"/>
      <c r="K37" s="410"/>
      <c r="L37" s="93" t="s">
        <v>1349</v>
      </c>
      <c r="O37" s="106"/>
      <c r="P37" s="106"/>
      <c r="Q37" s="106"/>
      <c r="R37" s="200"/>
      <c r="S37" s="200"/>
      <c r="T37" s="115"/>
      <c r="U37" s="134"/>
      <c r="V37" s="180"/>
      <c r="W37" s="123"/>
      <c r="X37" s="123"/>
      <c r="AC37" s="8"/>
      <c r="AD37" s="8"/>
      <c r="AE37" s="8"/>
      <c r="AF37" s="8"/>
      <c r="AG37" s="8"/>
    </row>
    <row r="38" spans="1:33" ht="120" customHeight="1">
      <c r="A38" s="338">
        <v>38</v>
      </c>
      <c r="C38" s="171" t="s">
        <v>131</v>
      </c>
      <c r="D38" s="180"/>
      <c r="E38" s="25" t="s">
        <v>27</v>
      </c>
      <c r="F38" s="7"/>
      <c r="G38" s="417" t="s">
        <v>1402</v>
      </c>
      <c r="H38" s="196" t="s">
        <v>5</v>
      </c>
      <c r="I38" s="385" t="s">
        <v>2</v>
      </c>
      <c r="J38" s="385"/>
      <c r="K38" s="410" t="s">
        <v>121</v>
      </c>
      <c r="L38" s="93" t="str">
        <f>IF($H$37="No","Not applicable",H38)</f>
        <v>Not applicable</v>
      </c>
      <c r="M38" s="87"/>
      <c r="N38" s="3"/>
      <c r="O38" s="106" t="s">
        <v>389</v>
      </c>
      <c r="P38" s="106"/>
      <c r="Q38" s="106"/>
      <c r="R38" s="200"/>
      <c r="S38" s="200"/>
      <c r="T38" s="115" t="s">
        <v>118</v>
      </c>
      <c r="U38" s="134"/>
      <c r="V38" s="180" t="s">
        <v>131</v>
      </c>
      <c r="W38" s="123" t="str">
        <f>IF($H$37="","",IF($H$37="yes","","Yes"))</f>
        <v>Yes</v>
      </c>
      <c r="X38" s="123"/>
      <c r="AC38" s="8"/>
      <c r="AD38" s="8"/>
      <c r="AE38" s="8"/>
      <c r="AF38" s="8"/>
      <c r="AG38" s="8"/>
    </row>
    <row r="39" spans="1:33" ht="120" customHeight="1">
      <c r="A39" s="339">
        <v>39</v>
      </c>
      <c r="C39" s="171" t="s">
        <v>26</v>
      </c>
      <c r="D39" s="180"/>
      <c r="E39" s="25" t="s">
        <v>262</v>
      </c>
      <c r="F39" s="7"/>
      <c r="G39" s="417" t="s">
        <v>1403</v>
      </c>
      <c r="H39" s="196" t="s">
        <v>5</v>
      </c>
      <c r="I39" s="385" t="str">
        <f>IF(H37="No",FX!C79,FX!C77)</f>
        <v>Not Applicable</v>
      </c>
      <c r="J39" s="385"/>
      <c r="K39" s="410" t="s">
        <v>121</v>
      </c>
      <c r="L39" s="93" t="str">
        <f>IF($H$37="No","Not applicable",H39)</f>
        <v>Not applicable</v>
      </c>
      <c r="M39" s="87"/>
      <c r="N39" s="3"/>
      <c r="O39" s="106" t="s">
        <v>390</v>
      </c>
      <c r="P39" s="106"/>
      <c r="Q39" s="106"/>
      <c r="R39" s="200"/>
      <c r="S39" s="200"/>
      <c r="T39" s="115" t="s">
        <v>119</v>
      </c>
      <c r="U39" s="134" t="s">
        <v>171</v>
      </c>
      <c r="V39" s="180" t="s">
        <v>26</v>
      </c>
      <c r="W39" s="123" t="str">
        <f>IF($H$37="","",IF($H$37="yes","","Yes"))</f>
        <v>Yes</v>
      </c>
      <c r="X39" s="123"/>
      <c r="AC39" s="8"/>
      <c r="AD39" s="8"/>
      <c r="AE39" s="8"/>
      <c r="AF39" s="8"/>
      <c r="AG39" s="8"/>
    </row>
    <row r="40" spans="1:33" ht="50.1" customHeight="1">
      <c r="A40" s="338">
        <v>40</v>
      </c>
      <c r="C40" s="171"/>
      <c r="D40" s="180"/>
      <c r="E40" s="37" t="s">
        <v>24</v>
      </c>
      <c r="F40" s="7"/>
      <c r="G40" s="420" t="s">
        <v>1404</v>
      </c>
      <c r="H40" s="7"/>
      <c r="I40" s="385"/>
      <c r="J40" s="385"/>
      <c r="K40" s="410"/>
      <c r="M40" s="87"/>
      <c r="N40" s="3"/>
      <c r="O40" s="106"/>
      <c r="P40" s="106"/>
      <c r="Q40" s="106"/>
      <c r="R40" s="106"/>
      <c r="S40" s="106"/>
      <c r="T40" s="115"/>
      <c r="U40" s="123"/>
      <c r="V40" s="180"/>
      <c r="W40" s="123"/>
      <c r="X40" s="123"/>
      <c r="AC40" s="8"/>
      <c r="AD40" s="8"/>
      <c r="AE40" s="8"/>
      <c r="AF40" s="8"/>
      <c r="AG40" s="8"/>
    </row>
    <row r="41" spans="1:33" ht="120" customHeight="1">
      <c r="A41" s="338">
        <v>41</v>
      </c>
      <c r="C41" s="171" t="s">
        <v>28</v>
      </c>
      <c r="D41" s="180"/>
      <c r="E41" s="25" t="s">
        <v>30</v>
      </c>
      <c r="F41" s="7"/>
      <c r="G41" s="417" t="s">
        <v>1405</v>
      </c>
      <c r="H41" s="196" t="s">
        <v>5</v>
      </c>
      <c r="I41" s="385" t="s">
        <v>248</v>
      </c>
      <c r="J41" s="385"/>
      <c r="K41" s="410" t="s">
        <v>121</v>
      </c>
      <c r="L41" s="93" t="str">
        <f t="shared" ref="L41:L46" si="1">H41</f>
        <v>Yes</v>
      </c>
      <c r="M41" s="87"/>
      <c r="N41" s="3"/>
      <c r="O41" s="106" t="s">
        <v>391</v>
      </c>
      <c r="P41" s="106"/>
      <c r="Q41" s="106" t="s">
        <v>266</v>
      </c>
      <c r="R41" s="200"/>
      <c r="S41" s="200"/>
      <c r="T41" s="115" t="s">
        <v>118</v>
      </c>
      <c r="U41" s="134"/>
      <c r="V41" s="180" t="s">
        <v>28</v>
      </c>
      <c r="W41" s="123" t="s">
        <v>5</v>
      </c>
      <c r="X41" s="123" t="s">
        <v>5</v>
      </c>
      <c r="AC41" s="8"/>
      <c r="AD41" s="8"/>
      <c r="AE41" s="8"/>
      <c r="AF41" s="8"/>
      <c r="AG41" s="8"/>
    </row>
    <row r="42" spans="1:33" ht="120" customHeight="1">
      <c r="A42" s="338">
        <v>42</v>
      </c>
      <c r="C42" s="171" t="s">
        <v>29</v>
      </c>
      <c r="D42" s="180"/>
      <c r="E42" s="25" t="s">
        <v>1220</v>
      </c>
      <c r="F42" s="7"/>
      <c r="G42" s="417" t="s">
        <v>1406</v>
      </c>
      <c r="H42" s="196" t="s">
        <v>5</v>
      </c>
      <c r="I42" s="385" t="s">
        <v>248</v>
      </c>
      <c r="J42" s="385"/>
      <c r="K42" s="410" t="s">
        <v>121</v>
      </c>
      <c r="L42" s="93" t="str">
        <f t="shared" si="1"/>
        <v>Yes</v>
      </c>
      <c r="M42" s="87"/>
      <c r="N42" s="3"/>
      <c r="O42" s="106" t="s">
        <v>320</v>
      </c>
      <c r="P42" s="106"/>
      <c r="Q42" s="106" t="s">
        <v>392</v>
      </c>
      <c r="R42" s="200"/>
      <c r="S42" s="200"/>
      <c r="T42" s="115" t="s">
        <v>118</v>
      </c>
      <c r="U42" s="134"/>
      <c r="V42" s="180" t="s">
        <v>29</v>
      </c>
      <c r="W42" s="123"/>
      <c r="X42" s="123"/>
      <c r="AC42" s="8"/>
      <c r="AD42" s="8"/>
      <c r="AE42" s="8"/>
      <c r="AF42" s="8"/>
      <c r="AG42" s="8"/>
    </row>
    <row r="43" spans="1:33" ht="120" customHeight="1">
      <c r="A43" s="338">
        <v>43</v>
      </c>
      <c r="C43" s="171" t="s">
        <v>31</v>
      </c>
      <c r="D43" s="180"/>
      <c r="E43" s="25" t="s">
        <v>393</v>
      </c>
      <c r="F43" s="7"/>
      <c r="G43" s="417" t="s">
        <v>1407</v>
      </c>
      <c r="H43" s="196" t="s">
        <v>5</v>
      </c>
      <c r="I43" s="385" t="s">
        <v>248</v>
      </c>
      <c r="J43" s="385"/>
      <c r="K43" s="410" t="s">
        <v>121</v>
      </c>
      <c r="L43" s="93" t="str">
        <f t="shared" si="1"/>
        <v>Yes</v>
      </c>
      <c r="M43" s="87"/>
      <c r="N43" s="3"/>
      <c r="O43" s="106" t="s">
        <v>321</v>
      </c>
      <c r="P43" s="106"/>
      <c r="Q43" s="106" t="s">
        <v>338</v>
      </c>
      <c r="R43" s="200"/>
      <c r="S43" s="200"/>
      <c r="T43" s="115" t="s">
        <v>118</v>
      </c>
      <c r="U43" s="134"/>
      <c r="V43" s="180" t="s">
        <v>31</v>
      </c>
      <c r="W43" s="123"/>
      <c r="X43" s="123"/>
      <c r="AC43" s="8"/>
      <c r="AD43" s="8"/>
      <c r="AE43" s="8"/>
      <c r="AF43" s="8"/>
      <c r="AG43" s="8"/>
    </row>
    <row r="44" spans="1:33" ht="120" customHeight="1">
      <c r="A44" s="338">
        <v>44</v>
      </c>
      <c r="C44" s="171" t="s">
        <v>33</v>
      </c>
      <c r="D44" s="180"/>
      <c r="E44" s="25" t="s">
        <v>1221</v>
      </c>
      <c r="F44" s="7"/>
      <c r="G44" s="417" t="s">
        <v>1408</v>
      </c>
      <c r="H44" s="196" t="s">
        <v>588</v>
      </c>
      <c r="I44" s="385" t="s">
        <v>11</v>
      </c>
      <c r="J44" s="385"/>
      <c r="K44" s="410" t="s">
        <v>121</v>
      </c>
      <c r="L44" s="93" t="str">
        <f t="shared" si="1"/>
        <v>Not applicable</v>
      </c>
      <c r="M44" s="87"/>
      <c r="N44" s="3"/>
      <c r="O44" s="106" t="s">
        <v>322</v>
      </c>
      <c r="P44" s="106"/>
      <c r="Q44" s="106" t="s">
        <v>394</v>
      </c>
      <c r="R44" s="201" t="s">
        <v>202</v>
      </c>
      <c r="S44" s="201"/>
      <c r="T44" s="115" t="s">
        <v>118</v>
      </c>
      <c r="U44" s="134" t="s">
        <v>171</v>
      </c>
      <c r="V44" s="180" t="s">
        <v>33</v>
      </c>
      <c r="W44" s="123" t="s">
        <v>5</v>
      </c>
      <c r="X44" s="123" t="s">
        <v>5</v>
      </c>
      <c r="AC44" s="8"/>
      <c r="AD44" s="8"/>
      <c r="AE44" s="8"/>
      <c r="AF44" s="8"/>
      <c r="AG44" s="8"/>
    </row>
    <row r="45" spans="1:33" ht="120" customHeight="1">
      <c r="A45" s="339">
        <v>45</v>
      </c>
      <c r="C45" s="171" t="s">
        <v>32</v>
      </c>
      <c r="D45" s="180"/>
      <c r="E45" s="25" t="s">
        <v>155</v>
      </c>
      <c r="F45" s="7"/>
      <c r="G45" s="417" t="s">
        <v>1409</v>
      </c>
      <c r="H45" s="196" t="s">
        <v>588</v>
      </c>
      <c r="I45" s="385" t="s">
        <v>11</v>
      </c>
      <c r="J45" s="385"/>
      <c r="K45" s="410" t="s">
        <v>121</v>
      </c>
      <c r="L45" s="93" t="str">
        <f t="shared" si="1"/>
        <v>Not applicable</v>
      </c>
      <c r="M45" s="87"/>
      <c r="N45" s="3"/>
      <c r="O45" s="106" t="s">
        <v>395</v>
      </c>
      <c r="P45" s="106"/>
      <c r="Q45" s="106" t="s">
        <v>396</v>
      </c>
      <c r="R45" s="200"/>
      <c r="S45" s="200"/>
      <c r="T45" s="115" t="s">
        <v>118</v>
      </c>
      <c r="U45" s="136"/>
      <c r="V45" s="180" t="s">
        <v>32</v>
      </c>
      <c r="W45" s="123" t="s">
        <v>5</v>
      </c>
      <c r="X45" s="123" t="s">
        <v>5</v>
      </c>
      <c r="AC45" s="8"/>
      <c r="AD45" s="8"/>
      <c r="AE45" s="8"/>
      <c r="AF45" s="8"/>
      <c r="AG45" s="8"/>
    </row>
    <row r="46" spans="1:33" ht="120" customHeight="1" thickBot="1">
      <c r="A46" s="338">
        <v>46</v>
      </c>
      <c r="C46" s="171" t="s">
        <v>73</v>
      </c>
      <c r="D46" s="180"/>
      <c r="E46" s="25" t="s">
        <v>199</v>
      </c>
      <c r="F46" s="7"/>
      <c r="G46" s="421" t="s">
        <v>1410</v>
      </c>
      <c r="H46" s="196" t="s">
        <v>5</v>
      </c>
      <c r="I46" s="385" t="s">
        <v>11</v>
      </c>
      <c r="J46" s="385"/>
      <c r="K46" s="410" t="s">
        <v>121</v>
      </c>
      <c r="L46" s="93" t="str">
        <f t="shared" si="1"/>
        <v>Yes</v>
      </c>
      <c r="M46" s="87"/>
      <c r="N46" s="3"/>
      <c r="O46" s="106" t="s">
        <v>323</v>
      </c>
      <c r="P46" s="106"/>
      <c r="Q46" s="106" t="s">
        <v>458</v>
      </c>
      <c r="R46" s="200"/>
      <c r="S46" s="200"/>
      <c r="T46" s="115" t="s">
        <v>118</v>
      </c>
      <c r="U46" s="136"/>
      <c r="V46" s="180" t="s">
        <v>73</v>
      </c>
      <c r="W46" s="123" t="s">
        <v>5</v>
      </c>
      <c r="X46" s="123" t="s">
        <v>5</v>
      </c>
      <c r="AC46" s="8"/>
      <c r="AD46" s="8"/>
      <c r="AE46" s="8"/>
      <c r="AF46" s="8"/>
      <c r="AG46" s="8"/>
    </row>
    <row r="47" spans="1:33" ht="99.95" customHeight="1">
      <c r="A47" s="338">
        <v>47</v>
      </c>
      <c r="B47" s="263"/>
      <c r="C47" s="263"/>
      <c r="D47" s="263"/>
      <c r="E47" s="265" t="s">
        <v>1331</v>
      </c>
      <c r="F47" s="263"/>
      <c r="G47" s="422" t="s">
        <v>1411</v>
      </c>
      <c r="H47" s="265"/>
      <c r="I47" s="390"/>
      <c r="J47" s="390"/>
      <c r="K47" s="412"/>
      <c r="L47" s="263"/>
      <c r="M47" s="264"/>
      <c r="N47" s="263"/>
      <c r="O47" s="263"/>
      <c r="P47" s="263"/>
      <c r="Q47" s="263"/>
      <c r="R47" s="263"/>
      <c r="S47" s="263"/>
      <c r="T47" s="263"/>
      <c r="U47" s="263"/>
      <c r="V47" s="263"/>
      <c r="W47" s="263"/>
      <c r="X47" s="263"/>
      <c r="Y47" s="263"/>
      <c r="Z47" s="8"/>
      <c r="AC47" s="8"/>
      <c r="AD47" s="8"/>
      <c r="AE47" s="8"/>
      <c r="AF47" s="8"/>
      <c r="AG47" s="8"/>
    </row>
    <row r="48" spans="1:33" s="2" customFormat="1" ht="11.45" customHeight="1" thickBot="1">
      <c r="A48" s="339">
        <v>48</v>
      </c>
      <c r="C48" s="171"/>
      <c r="D48" s="180"/>
      <c r="E48" s="37"/>
      <c r="F48" s="7"/>
      <c r="G48" s="423"/>
      <c r="H48" s="156"/>
      <c r="I48" s="385"/>
      <c r="J48" s="385"/>
      <c r="K48" s="410"/>
      <c r="L48" s="93"/>
      <c r="M48" s="87"/>
      <c r="N48" s="3"/>
      <c r="O48" s="106"/>
      <c r="P48" s="106"/>
      <c r="Q48" s="106"/>
      <c r="R48" s="200"/>
      <c r="S48" s="200"/>
      <c r="T48" s="115"/>
      <c r="U48" s="134"/>
      <c r="V48" s="180"/>
      <c r="W48" s="123"/>
      <c r="X48" s="123"/>
      <c r="Z48" s="65"/>
      <c r="AA48" s="8"/>
      <c r="AB48" s="8"/>
      <c r="AC48" s="8"/>
      <c r="AD48" s="8"/>
      <c r="AE48" s="8"/>
      <c r="AF48" s="8"/>
      <c r="AG48" s="8"/>
    </row>
    <row r="49" spans="1:33" ht="120" customHeight="1">
      <c r="A49" s="339">
        <v>49</v>
      </c>
      <c r="C49" s="21" t="s">
        <v>34</v>
      </c>
      <c r="D49" s="181"/>
      <c r="E49" s="34" t="s">
        <v>255</v>
      </c>
      <c r="F49" s="22"/>
      <c r="G49" s="461" t="s">
        <v>1412</v>
      </c>
      <c r="H49" s="402"/>
      <c r="I49" s="389"/>
      <c r="J49" s="389"/>
      <c r="K49" s="410" t="s">
        <v>174</v>
      </c>
      <c r="L49" s="95" t="s">
        <v>1066</v>
      </c>
      <c r="M49" s="87"/>
      <c r="N49" s="3"/>
      <c r="O49" s="106" t="s">
        <v>397</v>
      </c>
      <c r="P49" s="106"/>
      <c r="Q49" s="106" t="s">
        <v>545</v>
      </c>
      <c r="R49" s="200"/>
      <c r="S49" s="200"/>
      <c r="T49" s="115" t="s">
        <v>120</v>
      </c>
      <c r="U49" s="134" t="s">
        <v>173</v>
      </c>
      <c r="V49" s="181" t="s">
        <v>34</v>
      </c>
      <c r="W49" s="125"/>
      <c r="X49" s="125"/>
      <c r="AC49" s="8"/>
      <c r="AD49" s="8"/>
      <c r="AE49" s="8"/>
      <c r="AF49" s="8"/>
      <c r="AG49" s="8"/>
    </row>
    <row r="50" spans="1:33" ht="120" customHeight="1">
      <c r="A50" s="338">
        <v>50</v>
      </c>
      <c r="C50" s="171" t="s">
        <v>34</v>
      </c>
      <c r="D50" s="180" t="s">
        <v>1064</v>
      </c>
      <c r="E50" s="73" t="s">
        <v>1222</v>
      </c>
      <c r="F50" s="26"/>
      <c r="G50" s="418" t="s">
        <v>1413</v>
      </c>
      <c r="H50" s="196" t="s">
        <v>5</v>
      </c>
      <c r="I50" s="385" t="s">
        <v>248</v>
      </c>
      <c r="J50" s="385"/>
      <c r="K50" s="410" t="s">
        <v>174</v>
      </c>
      <c r="L50" s="93" t="str">
        <f>H50</f>
        <v>Yes</v>
      </c>
      <c r="M50" s="87"/>
      <c r="N50" s="3"/>
      <c r="O50" s="106" t="s">
        <v>398</v>
      </c>
      <c r="P50" s="106"/>
      <c r="Q50" s="106" t="s">
        <v>399</v>
      </c>
      <c r="R50" s="200"/>
      <c r="S50" s="200"/>
      <c r="T50" s="116"/>
      <c r="U50" s="127"/>
      <c r="V50" s="180" t="s">
        <v>34</v>
      </c>
      <c r="W50" s="123" t="s">
        <v>5</v>
      </c>
      <c r="X50" s="123" t="s">
        <v>5</v>
      </c>
      <c r="AC50" s="8"/>
      <c r="AD50" s="8"/>
      <c r="AE50" s="8"/>
      <c r="AF50" s="8"/>
      <c r="AG50" s="8"/>
    </row>
    <row r="51" spans="1:33" ht="120" customHeight="1">
      <c r="A51" s="338">
        <v>51</v>
      </c>
      <c r="C51" s="171" t="s">
        <v>34</v>
      </c>
      <c r="D51" s="180" t="s">
        <v>1065</v>
      </c>
      <c r="E51" s="459" t="s">
        <v>1223</v>
      </c>
      <c r="F51" s="26"/>
      <c r="G51" s="418" t="s">
        <v>1414</v>
      </c>
      <c r="H51" s="196"/>
      <c r="I51" s="385" t="s">
        <v>248</v>
      </c>
      <c r="J51" s="385"/>
      <c r="K51" s="410" t="s">
        <v>174</v>
      </c>
      <c r="L51" s="93">
        <f>H51</f>
        <v>0</v>
      </c>
      <c r="M51" s="87"/>
      <c r="N51" s="3"/>
      <c r="O51" s="106" t="s">
        <v>324</v>
      </c>
      <c r="P51" s="106"/>
      <c r="Q51" s="106" t="s">
        <v>400</v>
      </c>
      <c r="R51" s="200"/>
      <c r="S51" s="200"/>
      <c r="T51" s="116"/>
      <c r="U51" s="127"/>
      <c r="V51" s="180" t="s">
        <v>34</v>
      </c>
      <c r="W51" s="123" t="s">
        <v>5</v>
      </c>
      <c r="X51" s="123" t="s">
        <v>5</v>
      </c>
      <c r="AC51" s="8"/>
      <c r="AD51" s="8"/>
      <c r="AE51" s="8"/>
      <c r="AF51" s="8"/>
      <c r="AG51" s="8"/>
    </row>
    <row r="52" spans="1:33" ht="120" customHeight="1">
      <c r="A52" s="338">
        <v>52</v>
      </c>
      <c r="C52" s="171" t="s">
        <v>34</v>
      </c>
      <c r="D52" s="180" t="s">
        <v>1216</v>
      </c>
      <c r="E52" s="459" t="s">
        <v>1224</v>
      </c>
      <c r="F52" s="26"/>
      <c r="G52" s="418" t="s">
        <v>1415</v>
      </c>
      <c r="H52" s="196"/>
      <c r="I52" s="385" t="s">
        <v>248</v>
      </c>
      <c r="J52" s="385"/>
      <c r="K52" s="410" t="s">
        <v>174</v>
      </c>
      <c r="L52" s="93">
        <f>H52</f>
        <v>0</v>
      </c>
      <c r="M52" s="87"/>
      <c r="N52" s="3"/>
      <c r="O52" s="106" t="s">
        <v>325</v>
      </c>
      <c r="P52" s="106"/>
      <c r="Q52" s="106" t="s">
        <v>401</v>
      </c>
      <c r="R52" s="200" t="s">
        <v>268</v>
      </c>
      <c r="S52" s="200"/>
      <c r="T52" s="116"/>
      <c r="U52" s="127"/>
      <c r="V52" s="180" t="s">
        <v>34</v>
      </c>
      <c r="W52" s="123" t="s">
        <v>5</v>
      </c>
      <c r="X52" s="123" t="s">
        <v>5</v>
      </c>
      <c r="AC52" s="8"/>
      <c r="AD52" s="8"/>
      <c r="AE52" s="8"/>
      <c r="AF52" s="8"/>
      <c r="AG52" s="8"/>
    </row>
    <row r="53" spans="1:33" ht="120" customHeight="1">
      <c r="A53" s="338">
        <v>53</v>
      </c>
      <c r="B53" s="10"/>
      <c r="C53" s="21" t="s">
        <v>35</v>
      </c>
      <c r="D53" s="181"/>
      <c r="E53" s="34" t="s">
        <v>215</v>
      </c>
      <c r="F53" s="100"/>
      <c r="G53" s="461" t="s">
        <v>1416</v>
      </c>
      <c r="H53" s="152"/>
      <c r="I53" s="389"/>
      <c r="J53" s="389"/>
      <c r="K53" s="410" t="s">
        <v>174</v>
      </c>
      <c r="L53" s="95" t="s">
        <v>1066</v>
      </c>
      <c r="M53" s="87"/>
      <c r="N53" s="3"/>
      <c r="O53" s="106" t="s">
        <v>196</v>
      </c>
      <c r="P53" s="106"/>
      <c r="Q53" s="106"/>
      <c r="R53" s="200"/>
      <c r="S53" s="200"/>
      <c r="T53" s="115" t="s">
        <v>120</v>
      </c>
      <c r="U53" s="134" t="s">
        <v>173</v>
      </c>
      <c r="V53" s="181" t="s">
        <v>35</v>
      </c>
      <c r="W53" s="125"/>
      <c r="X53" s="125"/>
      <c r="AC53" s="8"/>
      <c r="AD53" s="8"/>
      <c r="AE53" s="8"/>
      <c r="AF53" s="8"/>
      <c r="AG53" s="8"/>
    </row>
    <row r="54" spans="1:33" ht="120" customHeight="1">
      <c r="A54" s="338">
        <v>54</v>
      </c>
      <c r="C54" s="171" t="s">
        <v>35</v>
      </c>
      <c r="D54" s="180" t="s">
        <v>1064</v>
      </c>
      <c r="E54" s="73" t="s">
        <v>1225</v>
      </c>
      <c r="F54" s="26"/>
      <c r="G54" s="418" t="s">
        <v>1417</v>
      </c>
      <c r="H54" s="196" t="s">
        <v>5</v>
      </c>
      <c r="I54" s="385" t="s">
        <v>248</v>
      </c>
      <c r="J54" s="385"/>
      <c r="K54" s="410" t="s">
        <v>174</v>
      </c>
      <c r="L54" s="93" t="str">
        <f t="shared" ref="L54:L59" si="2">H54</f>
        <v>Yes</v>
      </c>
      <c r="M54" s="87"/>
      <c r="N54" s="3"/>
      <c r="O54" s="106" t="s">
        <v>295</v>
      </c>
      <c r="P54" s="106"/>
      <c r="Q54" s="106" t="s">
        <v>402</v>
      </c>
      <c r="R54" s="200"/>
      <c r="S54" s="200"/>
      <c r="T54" s="115"/>
      <c r="U54" s="134"/>
      <c r="V54" s="180" t="s">
        <v>35</v>
      </c>
      <c r="W54" s="123" t="s">
        <v>5</v>
      </c>
      <c r="X54" s="123" t="s">
        <v>5</v>
      </c>
      <c r="AC54" s="8"/>
      <c r="AD54" s="8"/>
      <c r="AE54" s="8"/>
      <c r="AF54" s="8"/>
      <c r="AG54" s="8"/>
    </row>
    <row r="55" spans="1:33" ht="120" customHeight="1">
      <c r="A55" s="339">
        <v>55</v>
      </c>
      <c r="C55" s="171" t="s">
        <v>35</v>
      </c>
      <c r="D55" s="180" t="s">
        <v>1065</v>
      </c>
      <c r="E55" s="73" t="s">
        <v>1226</v>
      </c>
      <c r="F55" s="26"/>
      <c r="G55" s="418" t="s">
        <v>1418</v>
      </c>
      <c r="H55" s="196" t="s">
        <v>5</v>
      </c>
      <c r="I55" s="385" t="s">
        <v>248</v>
      </c>
      <c r="J55" s="385"/>
      <c r="K55" s="410" t="s">
        <v>174</v>
      </c>
      <c r="L55" s="93" t="str">
        <f t="shared" si="2"/>
        <v>Yes</v>
      </c>
      <c r="M55" s="87"/>
      <c r="N55" s="3"/>
      <c r="O55" s="106" t="s">
        <v>403</v>
      </c>
      <c r="P55" s="106"/>
      <c r="Q55" s="106" t="s">
        <v>404</v>
      </c>
      <c r="R55" s="200"/>
      <c r="S55" s="200"/>
      <c r="T55" s="116"/>
      <c r="U55" s="127"/>
      <c r="V55" s="180" t="s">
        <v>35</v>
      </c>
      <c r="W55" s="123" t="s">
        <v>5</v>
      </c>
      <c r="X55" s="123" t="s">
        <v>5</v>
      </c>
      <c r="AC55" s="8"/>
      <c r="AD55" s="8"/>
      <c r="AE55" s="8"/>
      <c r="AF55" s="8"/>
      <c r="AG55" s="8"/>
    </row>
    <row r="56" spans="1:33" ht="120" customHeight="1">
      <c r="A56" s="338">
        <v>56</v>
      </c>
      <c r="C56" s="171" t="s">
        <v>35</v>
      </c>
      <c r="D56" s="180" t="s">
        <v>1216</v>
      </c>
      <c r="E56" s="459" t="s">
        <v>1227</v>
      </c>
      <c r="F56" s="26"/>
      <c r="G56" s="418" t="s">
        <v>1419</v>
      </c>
      <c r="H56" s="196"/>
      <c r="I56" s="385" t="s">
        <v>248</v>
      </c>
      <c r="J56" s="385"/>
      <c r="K56" s="410" t="s">
        <v>174</v>
      </c>
      <c r="L56" s="93">
        <f t="shared" si="2"/>
        <v>0</v>
      </c>
      <c r="M56" s="87"/>
      <c r="N56" s="3"/>
      <c r="O56" s="106" t="s">
        <v>306</v>
      </c>
      <c r="P56" s="106"/>
      <c r="Q56" s="106" t="s">
        <v>269</v>
      </c>
      <c r="R56" s="200"/>
      <c r="S56" s="200"/>
      <c r="T56" s="116"/>
      <c r="U56" s="127"/>
      <c r="V56" s="180" t="s">
        <v>35</v>
      </c>
      <c r="W56" s="123" t="s">
        <v>5</v>
      </c>
      <c r="X56" s="123" t="s">
        <v>5</v>
      </c>
      <c r="AC56" s="8"/>
      <c r="AD56" s="8"/>
      <c r="AE56" s="8"/>
      <c r="AF56" s="8"/>
      <c r="AG56" s="8"/>
    </row>
    <row r="57" spans="1:33" ht="120" customHeight="1">
      <c r="A57" s="338">
        <v>57</v>
      </c>
      <c r="C57" s="171" t="s">
        <v>35</v>
      </c>
      <c r="D57" s="180" t="s">
        <v>1217</v>
      </c>
      <c r="E57" s="73" t="s">
        <v>1228</v>
      </c>
      <c r="F57" s="26"/>
      <c r="G57" s="418" t="s">
        <v>1420</v>
      </c>
      <c r="H57" s="196" t="s">
        <v>5</v>
      </c>
      <c r="I57" s="385" t="s">
        <v>248</v>
      </c>
      <c r="J57" s="385"/>
      <c r="K57" s="410" t="s">
        <v>174</v>
      </c>
      <c r="L57" s="93" t="str">
        <f t="shared" si="2"/>
        <v>Yes</v>
      </c>
      <c r="M57" s="87"/>
      <c r="N57" s="3"/>
      <c r="O57" s="106" t="s">
        <v>405</v>
      </c>
      <c r="P57" s="106"/>
      <c r="Q57" s="106" t="s">
        <v>406</v>
      </c>
      <c r="R57" s="200"/>
      <c r="S57" s="200"/>
      <c r="T57" s="116"/>
      <c r="U57" s="127"/>
      <c r="V57" s="180" t="s">
        <v>35</v>
      </c>
      <c r="W57" s="123" t="s">
        <v>5</v>
      </c>
      <c r="X57" s="123" t="s">
        <v>5</v>
      </c>
      <c r="AC57" s="8"/>
      <c r="AD57" s="8"/>
      <c r="AE57" s="8"/>
      <c r="AF57" s="8"/>
      <c r="AG57" s="8"/>
    </row>
    <row r="58" spans="1:33" ht="120" customHeight="1">
      <c r="A58" s="338">
        <v>58</v>
      </c>
      <c r="C58" s="171" t="s">
        <v>36</v>
      </c>
      <c r="D58" s="180"/>
      <c r="E58" s="25" t="s">
        <v>186</v>
      </c>
      <c r="F58" s="7"/>
      <c r="G58" s="417" t="s">
        <v>1421</v>
      </c>
      <c r="H58" s="196" t="s">
        <v>5</v>
      </c>
      <c r="I58" s="385" t="s">
        <v>11</v>
      </c>
      <c r="J58" s="385"/>
      <c r="K58" s="410" t="s">
        <v>174</v>
      </c>
      <c r="L58" s="93" t="str">
        <f t="shared" si="2"/>
        <v>Yes</v>
      </c>
      <c r="M58" s="87"/>
      <c r="N58" s="3"/>
      <c r="O58" s="106" t="s">
        <v>326</v>
      </c>
      <c r="P58" s="106"/>
      <c r="Q58" s="106" t="s">
        <v>407</v>
      </c>
      <c r="R58" s="200"/>
      <c r="S58" s="200"/>
      <c r="T58" s="115" t="s">
        <v>120</v>
      </c>
      <c r="U58" s="134" t="s">
        <v>173</v>
      </c>
      <c r="V58" s="180" t="s">
        <v>36</v>
      </c>
      <c r="W58" s="123"/>
      <c r="X58" s="123"/>
      <c r="AC58" s="8"/>
      <c r="AD58" s="8"/>
      <c r="AE58" s="8"/>
      <c r="AF58" s="8"/>
      <c r="AG58" s="8"/>
    </row>
    <row r="59" spans="1:33" ht="120" customHeight="1" thickBot="1">
      <c r="A59" s="339">
        <v>59</v>
      </c>
      <c r="C59" s="171" t="s">
        <v>136</v>
      </c>
      <c r="D59" s="180"/>
      <c r="E59" s="25" t="s">
        <v>185</v>
      </c>
      <c r="F59" s="7"/>
      <c r="G59" s="417" t="s">
        <v>1422</v>
      </c>
      <c r="H59" s="196" t="s">
        <v>5</v>
      </c>
      <c r="I59" s="385" t="s">
        <v>11</v>
      </c>
      <c r="J59" s="385"/>
      <c r="K59" s="410" t="s">
        <v>174</v>
      </c>
      <c r="L59" s="93" t="str">
        <f t="shared" si="2"/>
        <v>Yes</v>
      </c>
      <c r="M59" s="87"/>
      <c r="N59" s="3"/>
      <c r="O59" s="106" t="s">
        <v>408</v>
      </c>
      <c r="P59" s="106"/>
      <c r="Q59" s="106" t="s">
        <v>409</v>
      </c>
      <c r="R59" s="200"/>
      <c r="S59" s="200"/>
      <c r="T59" s="115" t="s">
        <v>120</v>
      </c>
      <c r="U59" s="134" t="s">
        <v>173</v>
      </c>
      <c r="V59" s="180" t="s">
        <v>136</v>
      </c>
      <c r="W59" s="127" t="s">
        <v>5</v>
      </c>
      <c r="X59" s="127" t="s">
        <v>5</v>
      </c>
      <c r="AC59" s="8"/>
      <c r="AD59" s="8"/>
      <c r="AE59" s="8"/>
      <c r="AF59" s="8"/>
      <c r="AG59" s="8"/>
    </row>
    <row r="60" spans="1:33" ht="99.95" customHeight="1">
      <c r="A60" s="338">
        <v>60</v>
      </c>
      <c r="B60" s="263"/>
      <c r="C60" s="263"/>
      <c r="D60" s="263"/>
      <c r="E60" s="265" t="s">
        <v>1274</v>
      </c>
      <c r="F60" s="263"/>
      <c r="G60" s="416" t="s">
        <v>1423</v>
      </c>
      <c r="H60" s="267"/>
      <c r="I60" s="390"/>
      <c r="J60" s="390"/>
      <c r="K60" s="412"/>
      <c r="L60" s="263"/>
      <c r="M60" s="264"/>
      <c r="N60" s="263"/>
      <c r="O60" s="263"/>
      <c r="P60" s="263"/>
      <c r="Q60" s="263"/>
      <c r="R60" s="263"/>
      <c r="S60" s="263"/>
      <c r="T60" s="263"/>
      <c r="U60" s="263"/>
      <c r="V60" s="263"/>
      <c r="W60" s="263"/>
      <c r="X60" s="263"/>
      <c r="Y60" s="263"/>
      <c r="Z60" s="8"/>
      <c r="AC60" s="8"/>
      <c r="AD60" s="8"/>
      <c r="AE60" s="8"/>
      <c r="AF60" s="8"/>
      <c r="AG60" s="8"/>
    </row>
    <row r="61" spans="1:33" ht="120" customHeight="1">
      <c r="A61" s="338">
        <v>61</v>
      </c>
      <c r="C61" s="171"/>
      <c r="D61" s="180"/>
      <c r="E61" s="25" t="s">
        <v>1058</v>
      </c>
      <c r="F61" s="7"/>
      <c r="G61" s="417" t="s">
        <v>1424</v>
      </c>
      <c r="H61" s="297" t="s">
        <v>5</v>
      </c>
      <c r="I61" s="392" t="str">
        <f>IF(H61=FX!C97,L61,"")</f>
        <v/>
      </c>
      <c r="J61" s="392"/>
      <c r="K61" s="410"/>
      <c r="L61" s="93" t="s">
        <v>1251</v>
      </c>
      <c r="O61" s="106"/>
      <c r="P61" s="106"/>
      <c r="Q61" s="106"/>
      <c r="R61" s="200"/>
      <c r="S61" s="200"/>
      <c r="T61" s="115"/>
      <c r="U61" s="134"/>
      <c r="V61" s="180"/>
      <c r="W61" s="123"/>
      <c r="X61" s="123"/>
      <c r="AC61" s="8"/>
      <c r="AD61" s="8"/>
      <c r="AE61" s="8"/>
      <c r="AF61" s="8"/>
      <c r="AG61" s="8"/>
    </row>
    <row r="62" spans="1:33" ht="120" customHeight="1">
      <c r="A62" s="338">
        <v>62</v>
      </c>
      <c r="C62" s="171" t="s">
        <v>71</v>
      </c>
      <c r="D62" s="180"/>
      <c r="E62" s="25" t="s">
        <v>410</v>
      </c>
      <c r="F62" s="7"/>
      <c r="G62" s="417" t="s">
        <v>1425</v>
      </c>
      <c r="H62" s="196" t="s">
        <v>5</v>
      </c>
      <c r="I62" s="385" t="str">
        <f>IF($H$61=FX!$C$97,FX!$C$79,FX!C77)</f>
        <v>Intermediate</v>
      </c>
      <c r="J62" s="385"/>
      <c r="K62" s="410" t="s">
        <v>585</v>
      </c>
      <c r="L62" s="93" t="str">
        <f>IF($H$61="No",FX!$C$79,H62)</f>
        <v>Yes</v>
      </c>
      <c r="M62" s="87"/>
      <c r="N62" s="3"/>
      <c r="O62" s="106" t="s">
        <v>411</v>
      </c>
      <c r="P62" s="106" t="s">
        <v>251</v>
      </c>
      <c r="Q62" s="106" t="s">
        <v>412</v>
      </c>
      <c r="R62" s="200"/>
      <c r="S62" s="200"/>
      <c r="T62" s="115" t="s">
        <v>118</v>
      </c>
      <c r="U62" s="134"/>
      <c r="V62" s="180" t="s">
        <v>71</v>
      </c>
      <c r="W62" s="123" t="str">
        <f>IF($H$61="","",IF($H$61="yes","","Yes"))</f>
        <v/>
      </c>
      <c r="X62" s="123"/>
      <c r="AC62" s="8"/>
      <c r="AD62" s="8"/>
      <c r="AE62" s="8"/>
      <c r="AF62" s="8"/>
      <c r="AG62" s="8"/>
    </row>
    <row r="63" spans="1:33" ht="120" customHeight="1">
      <c r="A63" s="338">
        <v>63</v>
      </c>
      <c r="C63" s="171" t="s">
        <v>18</v>
      </c>
      <c r="D63" s="180"/>
      <c r="E63" s="25" t="s">
        <v>156</v>
      </c>
      <c r="F63" s="7"/>
      <c r="G63" s="417" t="s">
        <v>1426</v>
      </c>
      <c r="H63" s="298" t="s">
        <v>5</v>
      </c>
      <c r="I63" s="385" t="str">
        <f>IF($H$61=FX!$C$97,FX!$C$79,FX!$C$77)</f>
        <v>Intermediate</v>
      </c>
      <c r="J63" s="385"/>
      <c r="K63" s="410" t="s">
        <v>585</v>
      </c>
      <c r="L63" s="93" t="str">
        <f>IF($H$61="No",FX!$C$79,H63)</f>
        <v>Yes</v>
      </c>
      <c r="M63" s="87"/>
      <c r="N63" s="3"/>
      <c r="O63" s="106" t="s">
        <v>413</v>
      </c>
      <c r="P63" s="106" t="s">
        <v>253</v>
      </c>
      <c r="Q63" s="106" t="s">
        <v>568</v>
      </c>
      <c r="R63" s="200"/>
      <c r="S63" s="200"/>
      <c r="T63" s="115" t="s">
        <v>118</v>
      </c>
      <c r="U63" s="134"/>
      <c r="V63" s="180" t="s">
        <v>18</v>
      </c>
      <c r="W63" s="123" t="str">
        <f>IF($H$61="","",IF($H$61="yes","","Yes"))</f>
        <v/>
      </c>
      <c r="X63" s="123"/>
      <c r="AC63" s="8"/>
      <c r="AD63" s="8"/>
      <c r="AE63" s="8"/>
      <c r="AF63" s="8"/>
      <c r="AG63" s="8"/>
    </row>
    <row r="64" spans="1:33" ht="120" customHeight="1">
      <c r="A64" s="338">
        <v>64</v>
      </c>
      <c r="C64" s="171" t="s">
        <v>137</v>
      </c>
      <c r="D64" s="180"/>
      <c r="E64" s="458" t="s">
        <v>200</v>
      </c>
      <c r="F64" s="7"/>
      <c r="G64" s="417" t="s">
        <v>1427</v>
      </c>
      <c r="H64" s="196"/>
      <c r="I64" s="385" t="str">
        <f>IF($H$61=FX!$C$97,FX!$C$79,FX!$C$78)</f>
        <v>Advanced</v>
      </c>
      <c r="J64" s="385"/>
      <c r="K64" s="410" t="s">
        <v>585</v>
      </c>
      <c r="L64" s="93">
        <f>IF($H$61="No",FX!$C$79,H64)</f>
        <v>0</v>
      </c>
      <c r="M64" s="87"/>
      <c r="N64" s="3"/>
      <c r="O64" s="106" t="s">
        <v>307</v>
      </c>
      <c r="P64" s="106" t="s">
        <v>252</v>
      </c>
      <c r="Q64" s="106" t="s">
        <v>426</v>
      </c>
      <c r="R64" s="200"/>
      <c r="S64" s="200"/>
      <c r="T64" s="115" t="s">
        <v>120</v>
      </c>
      <c r="U64" s="134"/>
      <c r="V64" s="180" t="s">
        <v>137</v>
      </c>
      <c r="W64" s="123" t="str">
        <f>IF($H$61="","",IF($H$61="yes","","Yes"))</f>
        <v/>
      </c>
      <c r="X64" s="123"/>
      <c r="AC64" s="8"/>
      <c r="AD64" s="8"/>
      <c r="AE64" s="8"/>
      <c r="AF64" s="8"/>
      <c r="AG64" s="8"/>
    </row>
    <row r="65" spans="1:33" ht="120" customHeight="1">
      <c r="A65" s="339">
        <v>65</v>
      </c>
      <c r="C65" s="21" t="s">
        <v>37</v>
      </c>
      <c r="D65" s="181"/>
      <c r="E65" s="34" t="s">
        <v>414</v>
      </c>
      <c r="F65" s="22"/>
      <c r="G65" s="461" t="s">
        <v>1428</v>
      </c>
      <c r="H65" s="400"/>
      <c r="I65" s="389"/>
      <c r="J65" s="389"/>
      <c r="K65" s="410" t="s">
        <v>585</v>
      </c>
      <c r="L65" s="95" t="s">
        <v>1066</v>
      </c>
      <c r="M65" s="87"/>
      <c r="N65" s="3"/>
      <c r="O65" s="106" t="s">
        <v>415</v>
      </c>
      <c r="P65" s="106"/>
      <c r="Q65" s="106" t="s">
        <v>416</v>
      </c>
      <c r="R65" s="201" t="s">
        <v>204</v>
      </c>
      <c r="S65" s="201"/>
      <c r="T65" s="115" t="s">
        <v>120</v>
      </c>
      <c r="U65" s="134" t="s">
        <v>173</v>
      </c>
      <c r="V65" s="181" t="s">
        <v>37</v>
      </c>
      <c r="W65" s="129"/>
      <c r="X65" s="129"/>
      <c r="AC65" s="8"/>
      <c r="AD65" s="8"/>
      <c r="AE65" s="8"/>
      <c r="AF65" s="8"/>
      <c r="AG65" s="8"/>
    </row>
    <row r="66" spans="1:33" ht="120" customHeight="1">
      <c r="A66" s="338">
        <v>66</v>
      </c>
      <c r="C66" s="171" t="s">
        <v>37</v>
      </c>
      <c r="D66" s="180" t="s">
        <v>1064</v>
      </c>
      <c r="E66" s="73" t="s">
        <v>1237</v>
      </c>
      <c r="F66" s="26"/>
      <c r="G66" s="418" t="s">
        <v>1429</v>
      </c>
      <c r="H66" s="196" t="s">
        <v>5</v>
      </c>
      <c r="I66" s="385" t="str">
        <f>IF($H$61=FX!$C$97,FX!$C$79,FX!$C$77)</f>
        <v>Intermediate</v>
      </c>
      <c r="J66" s="385"/>
      <c r="K66" s="410" t="s">
        <v>585</v>
      </c>
      <c r="L66" s="93" t="str">
        <f>IF($H$61="No",FX!$C$79,H66)</f>
        <v>Yes</v>
      </c>
      <c r="M66" s="87"/>
      <c r="N66" s="3"/>
      <c r="O66" s="106"/>
      <c r="P66" s="106" t="s">
        <v>252</v>
      </c>
      <c r="Q66" s="106" t="s">
        <v>417</v>
      </c>
      <c r="R66" s="200"/>
      <c r="S66" s="200"/>
      <c r="T66" s="116"/>
      <c r="U66" s="127"/>
      <c r="V66" s="180" t="s">
        <v>37</v>
      </c>
      <c r="W66" s="123" t="str">
        <f>IF($H$61="","",IF($H$61="yes","","Yes"))</f>
        <v/>
      </c>
      <c r="X66" s="123"/>
      <c r="AC66" s="8"/>
      <c r="AD66" s="8"/>
      <c r="AE66" s="8"/>
      <c r="AF66" s="8"/>
      <c r="AG66" s="8"/>
    </row>
    <row r="67" spans="1:33" ht="120" customHeight="1">
      <c r="A67" s="338">
        <v>67</v>
      </c>
      <c r="C67" s="171" t="s">
        <v>37</v>
      </c>
      <c r="D67" s="180" t="s">
        <v>1065</v>
      </c>
      <c r="E67" s="73" t="s">
        <v>1238</v>
      </c>
      <c r="F67" s="26"/>
      <c r="G67" s="418" t="s">
        <v>1430</v>
      </c>
      <c r="H67" s="196" t="s">
        <v>5</v>
      </c>
      <c r="I67" s="385" t="str">
        <f>IF($H$61=FX!$C$97,FX!$C$79,FX!$C$77)</f>
        <v>Intermediate</v>
      </c>
      <c r="J67" s="385"/>
      <c r="K67" s="410" t="s">
        <v>585</v>
      </c>
      <c r="L67" s="93" t="str">
        <f>IF($H$61="No",FX!$C$79,H67)</f>
        <v>Yes</v>
      </c>
      <c r="M67" s="87"/>
      <c r="N67" s="3"/>
      <c r="O67" s="106"/>
      <c r="P67" s="106" t="s">
        <v>252</v>
      </c>
      <c r="Q67" s="106" t="s">
        <v>418</v>
      </c>
      <c r="R67" s="200"/>
      <c r="S67" s="200"/>
      <c r="T67" s="116"/>
      <c r="U67" s="127"/>
      <c r="V67" s="180" t="s">
        <v>37</v>
      </c>
      <c r="W67" s="123" t="str">
        <f>IF($H$61="","",IF($H$61="yes","","Yes"))</f>
        <v/>
      </c>
      <c r="X67" s="123"/>
      <c r="AC67" s="8"/>
      <c r="AD67" s="8"/>
      <c r="AE67" s="8"/>
      <c r="AF67" s="8"/>
      <c r="AG67" s="8"/>
    </row>
    <row r="68" spans="1:33" ht="120" customHeight="1">
      <c r="A68" s="338">
        <v>68</v>
      </c>
      <c r="C68" s="171" t="s">
        <v>37</v>
      </c>
      <c r="D68" s="180" t="s">
        <v>1216</v>
      </c>
      <c r="E68" s="73" t="s">
        <v>1239</v>
      </c>
      <c r="F68" s="26"/>
      <c r="G68" s="418" t="s">
        <v>1431</v>
      </c>
      <c r="H68" s="196" t="s">
        <v>5</v>
      </c>
      <c r="I68" s="385" t="str">
        <f>IF($H$61=FX!$C$97,FX!$C$79,FX!$C$77)</f>
        <v>Intermediate</v>
      </c>
      <c r="J68" s="385"/>
      <c r="K68" s="410" t="s">
        <v>585</v>
      </c>
      <c r="L68" s="93" t="str">
        <f>IF($H$61="No",FX!$C$79,H68)</f>
        <v>Yes</v>
      </c>
      <c r="M68" s="87"/>
      <c r="N68" s="3"/>
      <c r="O68" s="106"/>
      <c r="P68" s="106" t="s">
        <v>252</v>
      </c>
      <c r="Q68" s="106" t="s">
        <v>419</v>
      </c>
      <c r="R68" s="200"/>
      <c r="S68" s="200"/>
      <c r="T68" s="116"/>
      <c r="U68" s="127"/>
      <c r="V68" s="180" t="s">
        <v>37</v>
      </c>
      <c r="W68" s="123" t="str">
        <f>IF($H$61="","",IF($H$61="yes","","Yes"))</f>
        <v/>
      </c>
      <c r="X68" s="123"/>
      <c r="AC68" s="8"/>
      <c r="AD68" s="8"/>
      <c r="AE68" s="8"/>
      <c r="AF68" s="8"/>
      <c r="AG68" s="8"/>
    </row>
    <row r="69" spans="1:33" ht="120" customHeight="1">
      <c r="A69" s="339">
        <v>69</v>
      </c>
      <c r="C69" s="171" t="s">
        <v>37</v>
      </c>
      <c r="D69" s="180" t="s">
        <v>1217</v>
      </c>
      <c r="E69" s="73" t="s">
        <v>1240</v>
      </c>
      <c r="F69" s="26"/>
      <c r="G69" s="418" t="s">
        <v>1432</v>
      </c>
      <c r="H69" s="196" t="s">
        <v>5</v>
      </c>
      <c r="I69" s="385" t="str">
        <f>IF($H$61=FX!$C$97,FX!$C$79,FX!$C$77)</f>
        <v>Intermediate</v>
      </c>
      <c r="J69" s="385"/>
      <c r="K69" s="410" t="s">
        <v>585</v>
      </c>
      <c r="L69" s="93" t="str">
        <f>IF($H$61="No",FX!$C$79,H69)</f>
        <v>Yes</v>
      </c>
      <c r="M69" s="87"/>
      <c r="N69" s="3"/>
      <c r="O69" s="106"/>
      <c r="P69" s="106" t="s">
        <v>252</v>
      </c>
      <c r="Q69" s="106" t="s">
        <v>420</v>
      </c>
      <c r="R69" s="200"/>
      <c r="S69" s="200"/>
      <c r="T69" s="116"/>
      <c r="U69" s="127"/>
      <c r="V69" s="180" t="s">
        <v>37</v>
      </c>
      <c r="W69" s="123" t="str">
        <f>IF($H$61="","",IF($H$61="yes","","Yes"))</f>
        <v/>
      </c>
      <c r="X69" s="123"/>
      <c r="AC69" s="8"/>
      <c r="AD69" s="8"/>
      <c r="AE69" s="8"/>
      <c r="AF69" s="8"/>
      <c r="AG69" s="8"/>
    </row>
    <row r="70" spans="1:33" ht="120" customHeight="1">
      <c r="A70" s="338">
        <v>70</v>
      </c>
      <c r="C70" s="171" t="s">
        <v>39</v>
      </c>
      <c r="D70" s="180"/>
      <c r="E70" s="25" t="s">
        <v>214</v>
      </c>
      <c r="F70" s="7"/>
      <c r="G70" s="417" t="s">
        <v>1433</v>
      </c>
      <c r="H70" s="196" t="s">
        <v>5</v>
      </c>
      <c r="I70" s="385" t="str">
        <f>IF($H$61=FX!$C$97,FX!$C$79,FX!$C$78)</f>
        <v>Advanced</v>
      </c>
      <c r="J70" s="385"/>
      <c r="K70" s="410" t="s">
        <v>585</v>
      </c>
      <c r="L70" s="93" t="str">
        <f>IF($H$61="No",FX!$C$79,H70)</f>
        <v>Yes</v>
      </c>
      <c r="M70" s="87"/>
      <c r="N70" s="3"/>
      <c r="O70" s="106" t="s">
        <v>421</v>
      </c>
      <c r="P70" s="106"/>
      <c r="Q70" s="106" t="s">
        <v>422</v>
      </c>
      <c r="R70" s="200"/>
      <c r="S70" s="200"/>
      <c r="T70" s="115" t="s">
        <v>120</v>
      </c>
      <c r="U70" s="134" t="s">
        <v>173</v>
      </c>
      <c r="V70" s="180" t="s">
        <v>39</v>
      </c>
      <c r="W70" s="123" t="str">
        <f>IF($H$61="","",IF($H$61="yes","","Yes"))</f>
        <v/>
      </c>
      <c r="X70" s="123"/>
      <c r="AC70" s="8"/>
      <c r="AD70" s="8"/>
      <c r="AE70" s="8"/>
      <c r="AF70" s="8"/>
      <c r="AG70" s="8"/>
    </row>
    <row r="71" spans="1:33" ht="120" customHeight="1">
      <c r="A71" s="338">
        <v>71</v>
      </c>
      <c r="C71" s="21" t="s">
        <v>19</v>
      </c>
      <c r="D71" s="181"/>
      <c r="E71" s="34" t="s">
        <v>195</v>
      </c>
      <c r="F71" s="22"/>
      <c r="G71" s="461" t="s">
        <v>1434</v>
      </c>
      <c r="H71" s="152"/>
      <c r="I71" s="389"/>
      <c r="J71" s="389"/>
      <c r="K71" s="410" t="s">
        <v>585</v>
      </c>
      <c r="L71" s="95" t="s">
        <v>1066</v>
      </c>
      <c r="M71" s="87"/>
      <c r="N71" s="3"/>
      <c r="O71" s="106"/>
      <c r="P71" s="106"/>
      <c r="Q71" s="106" t="s">
        <v>569</v>
      </c>
      <c r="R71" s="200"/>
      <c r="S71" s="200"/>
      <c r="T71" s="115" t="s">
        <v>118</v>
      </c>
      <c r="U71" s="134"/>
      <c r="V71" s="181" t="s">
        <v>19</v>
      </c>
      <c r="W71" s="129"/>
      <c r="X71" s="129"/>
      <c r="AC71" s="8"/>
      <c r="AD71" s="8"/>
      <c r="AE71" s="8"/>
      <c r="AF71" s="8"/>
      <c r="AG71" s="8"/>
    </row>
    <row r="72" spans="1:33" ht="120" customHeight="1">
      <c r="A72" s="338">
        <v>72</v>
      </c>
      <c r="C72" s="171" t="s">
        <v>19</v>
      </c>
      <c r="D72" s="180" t="s">
        <v>1064</v>
      </c>
      <c r="E72" s="73" t="s">
        <v>1234</v>
      </c>
      <c r="F72" s="26"/>
      <c r="G72" s="424" t="s">
        <v>1435</v>
      </c>
      <c r="H72" s="196" t="s">
        <v>5</v>
      </c>
      <c r="I72" s="385" t="str">
        <f>IF($H$61=FX!$C$97,FX!$C$79,FX!$C$77)</f>
        <v>Intermediate</v>
      </c>
      <c r="J72" s="385"/>
      <c r="K72" s="410" t="s">
        <v>585</v>
      </c>
      <c r="L72" s="93" t="str">
        <f>IF($H$61="No",FX!$C$79,H72)</f>
        <v>Yes</v>
      </c>
      <c r="M72" s="87"/>
      <c r="N72" s="3"/>
      <c r="O72" s="106" t="s">
        <v>423</v>
      </c>
      <c r="P72" s="106"/>
      <c r="Q72" s="106" t="s">
        <v>424</v>
      </c>
      <c r="R72" s="200"/>
      <c r="S72" s="200"/>
      <c r="T72" s="116"/>
      <c r="U72" s="127"/>
      <c r="V72" s="180" t="s">
        <v>19</v>
      </c>
      <c r="W72" s="123" t="str">
        <f>IF($H$61="","",IF($H$61="yes","","Yes"))</f>
        <v/>
      </c>
      <c r="X72" s="123"/>
      <c r="AC72" s="8"/>
      <c r="AD72" s="8"/>
      <c r="AE72" s="8"/>
      <c r="AF72" s="8"/>
      <c r="AG72" s="8"/>
    </row>
    <row r="73" spans="1:33" ht="120" customHeight="1">
      <c r="A73" s="338">
        <v>73</v>
      </c>
      <c r="C73" s="171" t="s">
        <v>19</v>
      </c>
      <c r="D73" s="180" t="s">
        <v>1065</v>
      </c>
      <c r="E73" s="73" t="s">
        <v>1235</v>
      </c>
      <c r="F73" s="26"/>
      <c r="G73" s="425" t="s">
        <v>1436</v>
      </c>
      <c r="H73" s="196" t="s">
        <v>5</v>
      </c>
      <c r="I73" s="385" t="str">
        <f>IF($H$61=FX!$C$97,FX!$C$79,FX!$C$77)</f>
        <v>Intermediate</v>
      </c>
      <c r="J73" s="385"/>
      <c r="K73" s="410" t="s">
        <v>585</v>
      </c>
      <c r="L73" s="93" t="str">
        <f>IF($H$61="No",FX!$C$79,H73)</f>
        <v>Yes</v>
      </c>
      <c r="M73" s="87"/>
      <c r="N73" s="3"/>
      <c r="O73" s="106" t="s">
        <v>425</v>
      </c>
      <c r="P73" s="106"/>
      <c r="Q73" s="106" t="s">
        <v>427</v>
      </c>
      <c r="R73" s="199" t="s">
        <v>281</v>
      </c>
      <c r="S73" s="199"/>
      <c r="T73" s="116"/>
      <c r="U73" s="127"/>
      <c r="V73" s="180" t="s">
        <v>19</v>
      </c>
      <c r="W73" s="123" t="str">
        <f>IF($H$61="","",IF($H$61="yes","","Yes"))</f>
        <v/>
      </c>
      <c r="X73" s="123"/>
      <c r="AC73" s="8"/>
      <c r="AD73" s="8"/>
      <c r="AE73" s="8"/>
      <c r="AF73" s="8"/>
      <c r="AG73" s="8"/>
    </row>
    <row r="74" spans="1:33" ht="120" customHeight="1" thickBot="1">
      <c r="A74" s="338">
        <v>74</v>
      </c>
      <c r="C74" s="171" t="s">
        <v>19</v>
      </c>
      <c r="D74" s="180" t="s">
        <v>1216</v>
      </c>
      <c r="E74" s="73" t="s">
        <v>1236</v>
      </c>
      <c r="F74" s="26"/>
      <c r="G74" s="426" t="s">
        <v>1437</v>
      </c>
      <c r="H74" s="196" t="s">
        <v>5</v>
      </c>
      <c r="I74" s="385" t="str">
        <f>IF($H$61=FX!$C$97,FX!$C$79,FX!$C$77)</f>
        <v>Intermediate</v>
      </c>
      <c r="J74" s="385"/>
      <c r="K74" s="410" t="s">
        <v>585</v>
      </c>
      <c r="L74" s="93" t="str">
        <f>IF($H$61="No",FX!$C$79,H74)</f>
        <v>Yes</v>
      </c>
      <c r="M74" s="87"/>
      <c r="N74" s="3"/>
      <c r="O74" s="106" t="s">
        <v>428</v>
      </c>
      <c r="P74" s="106"/>
      <c r="Q74" s="112" t="s">
        <v>429</v>
      </c>
      <c r="R74" s="200"/>
      <c r="S74" s="200"/>
      <c r="T74" s="116"/>
      <c r="U74" s="127"/>
      <c r="V74" s="180" t="s">
        <v>19</v>
      </c>
      <c r="W74" s="123" t="str">
        <f>IF($H$61="","",IF($H$61="yes","","Yes"))</f>
        <v/>
      </c>
      <c r="X74" s="123"/>
      <c r="AC74" s="8"/>
      <c r="AD74" s="8"/>
      <c r="AE74" s="8"/>
      <c r="AF74" s="8"/>
      <c r="AG74" s="8"/>
    </row>
    <row r="75" spans="1:33" s="8" customFormat="1" ht="99.95" customHeight="1">
      <c r="A75" s="339">
        <v>75</v>
      </c>
      <c r="B75" s="265"/>
      <c r="C75" s="265"/>
      <c r="D75" s="265"/>
      <c r="E75" s="265" t="s">
        <v>1286</v>
      </c>
      <c r="F75" s="265"/>
      <c r="G75" s="422" t="s">
        <v>1438</v>
      </c>
      <c r="H75" s="265"/>
      <c r="I75" s="383"/>
      <c r="J75" s="383"/>
      <c r="K75" s="413"/>
      <c r="L75" s="265"/>
      <c r="M75" s="169"/>
      <c r="N75" s="265"/>
      <c r="O75" s="265"/>
      <c r="P75" s="265"/>
      <c r="Q75" s="265"/>
      <c r="R75" s="265"/>
      <c r="S75" s="265"/>
      <c r="T75" s="265"/>
      <c r="U75" s="265"/>
      <c r="V75" s="265"/>
      <c r="W75" s="265"/>
      <c r="X75" s="265"/>
      <c r="Y75" s="265"/>
      <c r="Z75" s="65"/>
    </row>
    <row r="76" spans="1:33" ht="60" customHeight="1">
      <c r="A76" s="338">
        <v>76</v>
      </c>
      <c r="C76" s="171"/>
      <c r="D76" s="180"/>
      <c r="E76" s="37" t="s">
        <v>41</v>
      </c>
      <c r="F76" s="7"/>
      <c r="G76" s="420" t="s">
        <v>1439</v>
      </c>
      <c r="H76" s="156"/>
      <c r="I76" s="385"/>
      <c r="J76" s="385"/>
      <c r="K76" s="410"/>
      <c r="M76" s="87"/>
      <c r="N76" s="3"/>
      <c r="O76" s="106"/>
      <c r="P76" s="106"/>
      <c r="Q76" s="106"/>
      <c r="R76" s="200"/>
      <c r="S76" s="200"/>
      <c r="T76" s="115"/>
      <c r="U76" s="134"/>
      <c r="V76" s="180"/>
      <c r="W76" s="123"/>
      <c r="X76" s="123"/>
      <c r="AC76" s="8"/>
      <c r="AD76" s="8"/>
      <c r="AE76" s="8"/>
      <c r="AF76" s="8"/>
      <c r="AG76" s="8"/>
    </row>
    <row r="77" spans="1:33" ht="120" customHeight="1">
      <c r="A77" s="338">
        <v>77</v>
      </c>
      <c r="C77" s="171"/>
      <c r="D77" s="180"/>
      <c r="E77" s="25" t="s">
        <v>1369</v>
      </c>
      <c r="F77" s="7"/>
      <c r="G77" s="417" t="s">
        <v>1440</v>
      </c>
      <c r="H77" s="196" t="s">
        <v>5</v>
      </c>
      <c r="I77" s="392" t="str">
        <f>IF(H77="No",L77,"")</f>
        <v/>
      </c>
      <c r="J77" s="392"/>
      <c r="K77" s="410"/>
      <c r="L77" s="96" t="s">
        <v>1252</v>
      </c>
      <c r="M77" s="89"/>
      <c r="N77" s="28"/>
      <c r="O77" s="106"/>
      <c r="P77" s="106"/>
      <c r="Q77" s="106"/>
      <c r="R77" s="200"/>
      <c r="S77" s="200"/>
      <c r="T77" s="115"/>
      <c r="U77" s="134"/>
      <c r="V77" s="180"/>
      <c r="W77" s="127"/>
      <c r="X77" s="123"/>
      <c r="AC77" s="8"/>
      <c r="AD77" s="8"/>
      <c r="AE77" s="8"/>
      <c r="AF77" s="8"/>
      <c r="AG77" s="8"/>
    </row>
    <row r="78" spans="1:33" ht="120" customHeight="1">
      <c r="A78" s="338">
        <v>78</v>
      </c>
      <c r="C78" s="171" t="s">
        <v>38</v>
      </c>
      <c r="D78" s="180"/>
      <c r="E78" s="25" t="s">
        <v>157</v>
      </c>
      <c r="F78" s="7"/>
      <c r="G78" s="417" t="s">
        <v>1441</v>
      </c>
      <c r="H78" s="196" t="s">
        <v>5</v>
      </c>
      <c r="I78" s="385" t="str">
        <f>IF(H77=FX!C97,FX!C79,FX!C76)</f>
        <v>Essential</v>
      </c>
      <c r="J78" s="385"/>
      <c r="K78" s="410" t="s">
        <v>175</v>
      </c>
      <c r="L78" s="93" t="str">
        <f>IF($H$77="No",FX!$C$79,H78)</f>
        <v>Yes</v>
      </c>
      <c r="M78" s="87"/>
      <c r="N78" s="3"/>
      <c r="O78" s="106" t="s">
        <v>327</v>
      </c>
      <c r="P78" s="106"/>
      <c r="Q78" s="106" t="s">
        <v>430</v>
      </c>
      <c r="R78" s="200"/>
      <c r="S78" s="200"/>
      <c r="T78" s="115" t="s">
        <v>120</v>
      </c>
      <c r="U78" s="134"/>
      <c r="V78" s="180" t="s">
        <v>38</v>
      </c>
      <c r="W78" s="123" t="str">
        <f>IF($H$77="","",IF($H$77="yes","","Yes"))</f>
        <v/>
      </c>
      <c r="X78" s="123"/>
      <c r="AC78" s="8"/>
      <c r="AD78" s="8"/>
      <c r="AE78" s="8"/>
      <c r="AF78" s="8"/>
      <c r="AG78" s="8"/>
    </row>
    <row r="79" spans="1:33" ht="120" customHeight="1">
      <c r="A79" s="339">
        <v>79</v>
      </c>
      <c r="C79" s="21" t="s">
        <v>40</v>
      </c>
      <c r="D79" s="181"/>
      <c r="E79" s="34" t="s">
        <v>296</v>
      </c>
      <c r="F79" s="22"/>
      <c r="G79" s="461" t="s">
        <v>1442</v>
      </c>
      <c r="H79" s="152"/>
      <c r="I79" s="389"/>
      <c r="J79" s="389"/>
      <c r="K79" s="410" t="s">
        <v>175</v>
      </c>
      <c r="L79" s="95" t="s">
        <v>1066</v>
      </c>
      <c r="M79" s="87"/>
      <c r="N79" s="3"/>
      <c r="O79" s="106"/>
      <c r="P79" s="106"/>
      <c r="Q79" s="106"/>
      <c r="R79" s="200"/>
      <c r="S79" s="200"/>
      <c r="T79" s="115" t="s">
        <v>120</v>
      </c>
      <c r="U79" s="134" t="s">
        <v>173</v>
      </c>
      <c r="V79" s="181" t="s">
        <v>40</v>
      </c>
      <c r="W79" s="129"/>
      <c r="X79" s="129"/>
      <c r="AC79" s="8"/>
      <c r="AD79" s="8"/>
      <c r="AE79" s="8"/>
      <c r="AF79" s="8"/>
      <c r="AG79" s="8"/>
    </row>
    <row r="80" spans="1:33" ht="120" customHeight="1">
      <c r="A80" s="338">
        <v>80</v>
      </c>
      <c r="C80" s="171" t="s">
        <v>40</v>
      </c>
      <c r="D80" s="180" t="s">
        <v>1064</v>
      </c>
      <c r="E80" s="459" t="s">
        <v>1249</v>
      </c>
      <c r="F80" s="26"/>
      <c r="G80" s="418" t="s">
        <v>1443</v>
      </c>
      <c r="H80" s="196"/>
      <c r="I80" s="385" t="str">
        <f>IF(H77=FX!C97,FX!C79,FX!C76)</f>
        <v>Essential</v>
      </c>
      <c r="J80" s="385"/>
      <c r="K80" s="410" t="s">
        <v>175</v>
      </c>
      <c r="L80" s="93">
        <f>IF($H$77="No",FX!$C$79,H80)</f>
        <v>0</v>
      </c>
      <c r="M80" s="87"/>
      <c r="N80" s="3"/>
      <c r="O80" s="106" t="s">
        <v>431</v>
      </c>
      <c r="P80" s="106"/>
      <c r="Q80" s="106" t="s">
        <v>575</v>
      </c>
      <c r="R80" s="205" t="s">
        <v>576</v>
      </c>
      <c r="S80" s="205"/>
      <c r="T80" s="115"/>
      <c r="U80" s="134"/>
      <c r="V80" s="180" t="s">
        <v>40</v>
      </c>
      <c r="W80" s="123" t="str">
        <f>IF($H$77="","",IF($H$77="yes","","Yes"))</f>
        <v/>
      </c>
      <c r="X80" s="123"/>
      <c r="AC80" s="8"/>
      <c r="AD80" s="8"/>
      <c r="AE80" s="8"/>
      <c r="AF80" s="8"/>
      <c r="AG80" s="8"/>
    </row>
    <row r="81" spans="1:33" ht="120" customHeight="1">
      <c r="A81" s="338">
        <v>81</v>
      </c>
      <c r="C81" s="171" t="s">
        <v>40</v>
      </c>
      <c r="D81" s="180" t="s">
        <v>1065</v>
      </c>
      <c r="E81" s="459" t="s">
        <v>1250</v>
      </c>
      <c r="F81" s="26"/>
      <c r="G81" s="418" t="s">
        <v>1444</v>
      </c>
      <c r="H81" s="196"/>
      <c r="I81" s="385" t="str">
        <f>IF(H77=FX!C97,FX!C79,FX!C77)</f>
        <v>Intermediate</v>
      </c>
      <c r="J81" s="385"/>
      <c r="K81" s="410" t="s">
        <v>175</v>
      </c>
      <c r="L81" s="93">
        <f>IF($H$77="No",FX!$C$79,H81)</f>
        <v>0</v>
      </c>
      <c r="M81" s="87"/>
      <c r="N81" s="3"/>
      <c r="O81" s="106" t="s">
        <v>297</v>
      </c>
      <c r="P81" s="106"/>
      <c r="Q81" s="106" t="s">
        <v>432</v>
      </c>
      <c r="R81" s="200"/>
      <c r="S81" s="200"/>
      <c r="T81" s="115"/>
      <c r="U81" s="134"/>
      <c r="V81" s="180" t="s">
        <v>40</v>
      </c>
      <c r="W81" s="123" t="str">
        <f>IF($H$77="","",IF($H$77="yes","","Yes"))</f>
        <v/>
      </c>
      <c r="X81" s="123"/>
      <c r="AC81" s="8"/>
      <c r="AD81" s="8"/>
      <c r="AE81" s="8"/>
      <c r="AF81" s="8"/>
      <c r="AG81" s="8"/>
    </row>
    <row r="82" spans="1:33" ht="120" customHeight="1">
      <c r="A82" s="338">
        <v>82</v>
      </c>
      <c r="C82" s="171" t="s">
        <v>42</v>
      </c>
      <c r="D82" s="180"/>
      <c r="E82" s="25" t="s">
        <v>158</v>
      </c>
      <c r="F82" s="7"/>
      <c r="G82" s="417" t="s">
        <v>1445</v>
      </c>
      <c r="H82" s="196" t="s">
        <v>5</v>
      </c>
      <c r="I82" s="385" t="str">
        <f>IF(H77=FX!C97,FX!C79,FX!C77)</f>
        <v>Intermediate</v>
      </c>
      <c r="J82" s="385"/>
      <c r="K82" s="410" t="s">
        <v>175</v>
      </c>
      <c r="L82" s="93" t="str">
        <f>IF($H$77="No",FX!$C$79,H82)</f>
        <v>Yes</v>
      </c>
      <c r="M82" s="87"/>
      <c r="N82" s="3"/>
      <c r="O82" s="106" t="s">
        <v>573</v>
      </c>
      <c r="P82" s="106"/>
      <c r="Q82" s="106" t="s">
        <v>433</v>
      </c>
      <c r="R82" s="200"/>
      <c r="S82" s="200"/>
      <c r="T82" s="115" t="s">
        <v>118</v>
      </c>
      <c r="U82" s="134"/>
      <c r="V82" s="180" t="s">
        <v>42</v>
      </c>
      <c r="W82" s="123" t="s">
        <v>5</v>
      </c>
      <c r="X82" s="123" t="s">
        <v>5</v>
      </c>
      <c r="AC82" s="8"/>
      <c r="AD82" s="8"/>
      <c r="AE82" s="8"/>
      <c r="AF82" s="8"/>
      <c r="AG82" s="8"/>
    </row>
    <row r="83" spans="1:33" ht="120" customHeight="1">
      <c r="A83" s="338">
        <v>83</v>
      </c>
      <c r="C83" s="171" t="s">
        <v>43</v>
      </c>
      <c r="D83" s="180"/>
      <c r="E83" s="25" t="s">
        <v>456</v>
      </c>
      <c r="F83" s="7"/>
      <c r="G83" s="417" t="s">
        <v>1446</v>
      </c>
      <c r="H83" s="196" t="s">
        <v>5</v>
      </c>
      <c r="I83" s="385" t="str">
        <f>IF(H77=FX!C97,FX!C79,FX!C76)</f>
        <v>Essential</v>
      </c>
      <c r="J83" s="385"/>
      <c r="K83" s="410" t="s">
        <v>175</v>
      </c>
      <c r="L83" s="93" t="str">
        <f>IF($H$77="No",FX!$C$79,H83)</f>
        <v>Yes</v>
      </c>
      <c r="M83" s="87"/>
      <c r="N83" s="3"/>
      <c r="O83" s="106" t="s">
        <v>434</v>
      </c>
      <c r="P83" s="106"/>
      <c r="Q83" s="106"/>
      <c r="R83" s="200"/>
      <c r="S83" s="200"/>
      <c r="T83" s="115" t="s">
        <v>118</v>
      </c>
      <c r="U83" s="134"/>
      <c r="V83" s="180" t="s">
        <v>43</v>
      </c>
      <c r="W83" s="123" t="str">
        <f>IF($H$77="","",IF($H$77="yes","","Yes"))</f>
        <v/>
      </c>
      <c r="X83" s="123"/>
      <c r="AC83" s="8"/>
      <c r="AD83" s="8"/>
      <c r="AE83" s="8"/>
      <c r="AF83" s="8"/>
      <c r="AG83" s="8"/>
    </row>
    <row r="84" spans="1:33" ht="120" customHeight="1">
      <c r="A84" s="338">
        <v>84</v>
      </c>
      <c r="C84" s="171" t="s">
        <v>44</v>
      </c>
      <c r="D84" s="180"/>
      <c r="E84" s="25" t="s">
        <v>159</v>
      </c>
      <c r="F84" s="7"/>
      <c r="G84" s="417" t="s">
        <v>1447</v>
      </c>
      <c r="H84" s="196" t="s">
        <v>5</v>
      </c>
      <c r="I84" s="385" t="str">
        <f>IF(H77=FX!C97,FX!C79,FX!C77)</f>
        <v>Intermediate</v>
      </c>
      <c r="J84" s="385"/>
      <c r="K84" s="410" t="s">
        <v>175</v>
      </c>
      <c r="L84" s="93" t="str">
        <f>IF($H$77="No",FX!$C$79,H84)</f>
        <v>Yes</v>
      </c>
      <c r="M84" s="87"/>
      <c r="N84" s="3"/>
      <c r="O84" s="106" t="s">
        <v>435</v>
      </c>
      <c r="P84" s="106"/>
      <c r="Q84" s="106" t="s">
        <v>436</v>
      </c>
      <c r="R84" s="200"/>
      <c r="S84" s="200"/>
      <c r="T84" s="115" t="s">
        <v>118</v>
      </c>
      <c r="U84" s="134"/>
      <c r="V84" s="180" t="s">
        <v>44</v>
      </c>
      <c r="W84" s="123" t="str">
        <f>IF($H$77="","",IF($H$77="yes","","Yes"))</f>
        <v/>
      </c>
      <c r="X84" s="123"/>
      <c r="AC84" s="8"/>
      <c r="AD84" s="8"/>
      <c r="AE84" s="8"/>
      <c r="AF84" s="8"/>
      <c r="AG84" s="8"/>
    </row>
    <row r="85" spans="1:33" ht="120" customHeight="1">
      <c r="A85" s="339">
        <v>85</v>
      </c>
      <c r="C85" s="21" t="s">
        <v>45</v>
      </c>
      <c r="D85" s="181"/>
      <c r="E85" s="34" t="s">
        <v>187</v>
      </c>
      <c r="F85" s="22"/>
      <c r="G85" s="461" t="s">
        <v>1448</v>
      </c>
      <c r="H85" s="152"/>
      <c r="I85" s="389"/>
      <c r="J85" s="389"/>
      <c r="K85" s="410" t="s">
        <v>175</v>
      </c>
      <c r="L85" s="95" t="s">
        <v>1066</v>
      </c>
      <c r="M85" s="87"/>
      <c r="N85" s="3"/>
      <c r="O85" s="106"/>
      <c r="P85" s="106"/>
      <c r="Q85" s="106"/>
      <c r="R85" s="200"/>
      <c r="S85" s="200"/>
      <c r="T85" s="115" t="s">
        <v>118</v>
      </c>
      <c r="U85" s="134" t="s">
        <v>171</v>
      </c>
      <c r="V85" s="181" t="s">
        <v>45</v>
      </c>
      <c r="W85" s="138"/>
      <c r="X85" s="129"/>
      <c r="AC85" s="8"/>
      <c r="AD85" s="8"/>
      <c r="AE85" s="8"/>
      <c r="AF85" s="8"/>
      <c r="AG85" s="8"/>
    </row>
    <row r="86" spans="1:33" ht="120" customHeight="1">
      <c r="A86" s="338">
        <v>86</v>
      </c>
      <c r="C86" s="171" t="s">
        <v>45</v>
      </c>
      <c r="D86" s="180" t="s">
        <v>1064</v>
      </c>
      <c r="E86" s="73" t="s">
        <v>1245</v>
      </c>
      <c r="F86" s="26"/>
      <c r="G86" s="418" t="s">
        <v>1449</v>
      </c>
      <c r="H86" s="196" t="s">
        <v>5</v>
      </c>
      <c r="I86" s="385" t="str">
        <f>IF(H77=FX!C97,FX!C79,FX!C76)</f>
        <v>Essential</v>
      </c>
      <c r="J86" s="385"/>
      <c r="K86" s="410" t="s">
        <v>175</v>
      </c>
      <c r="L86" s="93" t="str">
        <f>IF($H$77="No",FX!$C$79,H86)</f>
        <v>Yes</v>
      </c>
      <c r="M86" s="87"/>
      <c r="N86" s="3"/>
      <c r="O86" s="106" t="s">
        <v>298</v>
      </c>
      <c r="P86" s="106"/>
      <c r="Q86" s="106" t="s">
        <v>339</v>
      </c>
      <c r="R86" s="200"/>
      <c r="S86" s="200"/>
      <c r="T86" s="116"/>
      <c r="U86" s="127"/>
      <c r="V86" s="180" t="s">
        <v>45</v>
      </c>
      <c r="W86" s="123" t="str">
        <f t="shared" ref="W86:W91" si="3">IF($H$77="","",IF($H$77="yes","","Yes"))</f>
        <v/>
      </c>
      <c r="X86" s="123"/>
      <c r="AC86" s="8"/>
      <c r="AD86" s="8"/>
      <c r="AE86" s="8"/>
      <c r="AF86" s="8"/>
      <c r="AG86" s="8"/>
    </row>
    <row r="87" spans="1:33" ht="120" customHeight="1">
      <c r="A87" s="338">
        <v>87</v>
      </c>
      <c r="C87" s="171" t="s">
        <v>45</v>
      </c>
      <c r="D87" s="180" t="s">
        <v>1065</v>
      </c>
      <c r="E87" s="73" t="s">
        <v>1246</v>
      </c>
      <c r="F87" s="26"/>
      <c r="G87" s="418" t="s">
        <v>1450</v>
      </c>
      <c r="H87" s="196" t="s">
        <v>5</v>
      </c>
      <c r="I87" s="385" t="str">
        <f>IF(H77=FX!C97,FX!C79,FX!C76)</f>
        <v>Essential</v>
      </c>
      <c r="J87" s="385"/>
      <c r="K87" s="410" t="s">
        <v>175</v>
      </c>
      <c r="L87" s="93" t="str">
        <f>IF($H$77="No",FX!$C$79,H87)</f>
        <v>Yes</v>
      </c>
      <c r="M87" s="87"/>
      <c r="N87" s="3"/>
      <c r="O87" s="106" t="s">
        <v>437</v>
      </c>
      <c r="P87" s="106"/>
      <c r="Q87" s="106"/>
      <c r="R87" s="200"/>
      <c r="S87" s="200"/>
      <c r="T87" s="116"/>
      <c r="U87" s="127"/>
      <c r="V87" s="180" t="s">
        <v>45</v>
      </c>
      <c r="W87" s="123" t="str">
        <f t="shared" si="3"/>
        <v/>
      </c>
      <c r="X87" s="123"/>
      <c r="AC87" s="8"/>
      <c r="AD87" s="8"/>
      <c r="AE87" s="8"/>
      <c r="AF87" s="8"/>
      <c r="AG87" s="8"/>
    </row>
    <row r="88" spans="1:33" ht="120" customHeight="1">
      <c r="A88" s="338">
        <v>88</v>
      </c>
      <c r="C88" s="171" t="s">
        <v>45</v>
      </c>
      <c r="D88" s="180" t="s">
        <v>1216</v>
      </c>
      <c r="E88" s="73" t="s">
        <v>1247</v>
      </c>
      <c r="F88" s="26"/>
      <c r="G88" s="418" t="s">
        <v>1451</v>
      </c>
      <c r="H88" s="196" t="s">
        <v>5</v>
      </c>
      <c r="I88" s="385" t="str">
        <f>IF(H77=FX!C97,FX!C79,FX!C76)</f>
        <v>Essential</v>
      </c>
      <c r="J88" s="385"/>
      <c r="K88" s="410" t="s">
        <v>175</v>
      </c>
      <c r="L88" s="93" t="str">
        <f>IF($H$77="No",FX!$C$79,H88)</f>
        <v>Yes</v>
      </c>
      <c r="M88" s="87"/>
      <c r="N88" s="3"/>
      <c r="O88" s="106" t="s">
        <v>438</v>
      </c>
      <c r="P88" s="106"/>
      <c r="Q88" s="106" t="s">
        <v>439</v>
      </c>
      <c r="R88" s="200"/>
      <c r="S88" s="200"/>
      <c r="T88" s="116"/>
      <c r="U88" s="127"/>
      <c r="V88" s="180" t="s">
        <v>45</v>
      </c>
      <c r="W88" s="123" t="str">
        <f t="shared" si="3"/>
        <v/>
      </c>
      <c r="X88" s="123"/>
      <c r="AC88" s="8"/>
      <c r="AD88" s="8"/>
      <c r="AE88" s="8"/>
      <c r="AF88" s="8"/>
      <c r="AG88" s="8"/>
    </row>
    <row r="89" spans="1:33" ht="120" customHeight="1">
      <c r="A89" s="339">
        <v>89</v>
      </c>
      <c r="C89" s="171" t="s">
        <v>45</v>
      </c>
      <c r="D89" s="180" t="s">
        <v>1217</v>
      </c>
      <c r="E89" s="73" t="s">
        <v>1248</v>
      </c>
      <c r="F89" s="26"/>
      <c r="G89" s="418" t="s">
        <v>1452</v>
      </c>
      <c r="H89" s="196" t="s">
        <v>5</v>
      </c>
      <c r="I89" s="385" t="str">
        <f>IF(H77=FX!C97,FX!C79,FX!C76)</f>
        <v>Essential</v>
      </c>
      <c r="J89" s="385"/>
      <c r="K89" s="410" t="s">
        <v>175</v>
      </c>
      <c r="L89" s="93" t="str">
        <f>IF($H$77="No",FX!$C$79,H89)</f>
        <v>Yes</v>
      </c>
      <c r="M89" s="87"/>
      <c r="N89" s="3"/>
      <c r="O89" s="106" t="s">
        <v>351</v>
      </c>
      <c r="P89" s="106"/>
      <c r="Q89" s="106" t="s">
        <v>440</v>
      </c>
      <c r="R89" s="200"/>
      <c r="S89" s="200"/>
      <c r="T89" s="116"/>
      <c r="U89" s="127"/>
      <c r="V89" s="180" t="s">
        <v>45</v>
      </c>
      <c r="W89" s="123" t="str">
        <f t="shared" si="3"/>
        <v/>
      </c>
      <c r="X89" s="123"/>
      <c r="AC89" s="8"/>
      <c r="AD89" s="8"/>
      <c r="AE89" s="8"/>
      <c r="AF89" s="8"/>
      <c r="AG89" s="8"/>
    </row>
    <row r="90" spans="1:33" ht="120" customHeight="1">
      <c r="A90" s="338">
        <v>90</v>
      </c>
      <c r="C90" s="171" t="s">
        <v>47</v>
      </c>
      <c r="D90" s="180"/>
      <c r="E90" s="25" t="s">
        <v>194</v>
      </c>
      <c r="F90" s="7"/>
      <c r="G90" s="417" t="s">
        <v>1453</v>
      </c>
      <c r="H90" s="196" t="s">
        <v>5</v>
      </c>
      <c r="I90" s="385" t="str">
        <f>IF(H77=FX!C97,FX!C79,FX!C76)</f>
        <v>Essential</v>
      </c>
      <c r="J90" s="385"/>
      <c r="K90" s="410" t="s">
        <v>175</v>
      </c>
      <c r="L90" s="93" t="str">
        <f>IF($H$77="No",FX!$C$79,H90)</f>
        <v>Yes</v>
      </c>
      <c r="M90" s="87"/>
      <c r="N90" s="3"/>
      <c r="O90" s="106" t="s">
        <v>308</v>
      </c>
      <c r="P90" s="106"/>
      <c r="Q90" s="106" t="s">
        <v>441</v>
      </c>
      <c r="R90" s="200"/>
      <c r="S90" s="200"/>
      <c r="T90" s="115" t="s">
        <v>120</v>
      </c>
      <c r="U90" s="134" t="s">
        <v>172</v>
      </c>
      <c r="V90" s="180" t="s">
        <v>47</v>
      </c>
      <c r="W90" s="123" t="str">
        <f t="shared" si="3"/>
        <v/>
      </c>
      <c r="X90" s="123"/>
      <c r="AC90" s="8"/>
      <c r="AD90" s="8"/>
      <c r="AE90" s="8"/>
      <c r="AF90" s="8"/>
      <c r="AG90" s="8"/>
    </row>
    <row r="91" spans="1:33" ht="120" customHeight="1">
      <c r="A91" s="338">
        <v>91</v>
      </c>
      <c r="C91" s="171" t="s">
        <v>48</v>
      </c>
      <c r="D91" s="180"/>
      <c r="E91" s="25" t="s">
        <v>206</v>
      </c>
      <c r="F91" s="7"/>
      <c r="G91" s="417" t="s">
        <v>1454</v>
      </c>
      <c r="H91" s="196" t="s">
        <v>5</v>
      </c>
      <c r="I91" s="385" t="str">
        <f>IF(H77=FX!C97,FX!C79,FX!C76)</f>
        <v>Essential</v>
      </c>
      <c r="J91" s="385"/>
      <c r="K91" s="410" t="s">
        <v>175</v>
      </c>
      <c r="L91" s="93" t="str">
        <f>IF($H$77="No",FX!$C$79,H91)</f>
        <v>Yes</v>
      </c>
      <c r="M91" s="87"/>
      <c r="N91" s="3"/>
      <c r="O91" s="106" t="s">
        <v>442</v>
      </c>
      <c r="P91" s="106"/>
      <c r="Q91" s="106" t="s">
        <v>340</v>
      </c>
      <c r="R91" s="200"/>
      <c r="S91" s="200"/>
      <c r="T91" s="115" t="s">
        <v>118</v>
      </c>
      <c r="U91" s="134"/>
      <c r="V91" s="180" t="s">
        <v>48</v>
      </c>
      <c r="W91" s="123" t="str">
        <f t="shared" si="3"/>
        <v/>
      </c>
      <c r="X91" s="123"/>
      <c r="AC91" s="8"/>
      <c r="AD91" s="8"/>
      <c r="AE91" s="8"/>
      <c r="AF91" s="8"/>
      <c r="AG91" s="8"/>
    </row>
    <row r="92" spans="1:33" ht="120" customHeight="1">
      <c r="A92" s="338">
        <v>92</v>
      </c>
      <c r="C92" s="21" t="s">
        <v>138</v>
      </c>
      <c r="D92" s="181"/>
      <c r="E92" s="34" t="s">
        <v>572</v>
      </c>
      <c r="F92" s="100"/>
      <c r="G92" s="461" t="s">
        <v>1455</v>
      </c>
      <c r="H92" s="152"/>
      <c r="I92" s="389"/>
      <c r="J92" s="389"/>
      <c r="K92" s="410" t="s">
        <v>175</v>
      </c>
      <c r="L92" s="95" t="s">
        <v>1066</v>
      </c>
      <c r="M92" s="87"/>
      <c r="N92" s="3"/>
      <c r="O92" s="106" t="s">
        <v>574</v>
      </c>
      <c r="P92" s="106" t="s">
        <v>252</v>
      </c>
      <c r="Q92" s="106"/>
      <c r="R92" s="200"/>
      <c r="S92" s="200"/>
      <c r="T92" s="115" t="s">
        <v>118</v>
      </c>
      <c r="U92" s="134"/>
      <c r="V92" s="181" t="s">
        <v>138</v>
      </c>
      <c r="W92" s="138"/>
      <c r="X92" s="129"/>
      <c r="AC92" s="8"/>
      <c r="AD92" s="8"/>
      <c r="AE92" s="8"/>
      <c r="AF92" s="8"/>
      <c r="AG92" s="8"/>
    </row>
    <row r="93" spans="1:33" ht="120" customHeight="1">
      <c r="A93" s="338">
        <v>93</v>
      </c>
      <c r="C93" s="171" t="s">
        <v>138</v>
      </c>
      <c r="D93" s="180" t="s">
        <v>1064</v>
      </c>
      <c r="E93" s="73" t="s">
        <v>1234</v>
      </c>
      <c r="F93" s="26"/>
      <c r="G93" s="418" t="s">
        <v>1456</v>
      </c>
      <c r="H93" s="196" t="s">
        <v>5</v>
      </c>
      <c r="I93" s="385" t="str">
        <f>IF(H77=FX!C97,FX!C79,FX!C77)</f>
        <v>Intermediate</v>
      </c>
      <c r="J93" s="385"/>
      <c r="K93" s="410" t="s">
        <v>175</v>
      </c>
      <c r="L93" s="93" t="str">
        <f>IF($H$77="No",FX!$C$79,H93)</f>
        <v>Yes</v>
      </c>
      <c r="M93" s="87"/>
      <c r="N93" s="3"/>
      <c r="O93" s="106" t="s">
        <v>328</v>
      </c>
      <c r="P93" s="106"/>
      <c r="Q93" s="106" t="s">
        <v>341</v>
      </c>
      <c r="R93" s="200"/>
      <c r="S93" s="200"/>
      <c r="T93" s="116"/>
      <c r="U93" s="127"/>
      <c r="V93" s="180" t="s">
        <v>138</v>
      </c>
      <c r="W93" s="123" t="s">
        <v>5</v>
      </c>
      <c r="X93" s="123" t="s">
        <v>5</v>
      </c>
      <c r="AC93" s="8"/>
      <c r="AD93" s="8"/>
      <c r="AE93" s="8"/>
      <c r="AF93" s="8"/>
      <c r="AG93" s="8"/>
    </row>
    <row r="94" spans="1:33" ht="120" customHeight="1">
      <c r="A94" s="338">
        <v>94</v>
      </c>
      <c r="C94" s="171" t="s">
        <v>138</v>
      </c>
      <c r="D94" s="180" t="s">
        <v>1065</v>
      </c>
      <c r="E94" s="73" t="s">
        <v>1235</v>
      </c>
      <c r="F94" s="26"/>
      <c r="G94" s="418" t="s">
        <v>1436</v>
      </c>
      <c r="H94" s="196" t="s">
        <v>5</v>
      </c>
      <c r="I94" s="385" t="str">
        <f>IF(H77=FX!C97,FX!C79,FX!C77)</f>
        <v>Intermediate</v>
      </c>
      <c r="J94" s="385"/>
      <c r="K94" s="410" t="s">
        <v>175</v>
      </c>
      <c r="L94" s="93" t="str">
        <f>IF($H$77="No",FX!$C$79,H94)</f>
        <v>Yes</v>
      </c>
      <c r="M94" s="87"/>
      <c r="N94" s="3"/>
      <c r="O94" s="106" t="s">
        <v>283</v>
      </c>
      <c r="P94" s="106"/>
      <c r="Q94" s="106" t="s">
        <v>341</v>
      </c>
      <c r="R94" s="199" t="s">
        <v>259</v>
      </c>
      <c r="S94" s="199"/>
      <c r="T94" s="116"/>
      <c r="U94" s="127"/>
      <c r="V94" s="180" t="s">
        <v>138</v>
      </c>
      <c r="W94" s="123" t="s">
        <v>5</v>
      </c>
      <c r="X94" s="123" t="s">
        <v>5</v>
      </c>
      <c r="AC94" s="8"/>
      <c r="AD94" s="8"/>
      <c r="AE94" s="8"/>
      <c r="AF94" s="8"/>
      <c r="AG94" s="8"/>
    </row>
    <row r="95" spans="1:33" ht="120" customHeight="1">
      <c r="A95" s="339">
        <v>95</v>
      </c>
      <c r="C95" s="171" t="s">
        <v>138</v>
      </c>
      <c r="D95" s="180" t="s">
        <v>1216</v>
      </c>
      <c r="E95" s="73" t="s">
        <v>1236</v>
      </c>
      <c r="F95" s="26"/>
      <c r="G95" s="418" t="s">
        <v>1457</v>
      </c>
      <c r="H95" s="196" t="s">
        <v>5</v>
      </c>
      <c r="I95" s="385" t="str">
        <f>IF(H77=FX!C97,FX!C79,FX!C77)</f>
        <v>Intermediate</v>
      </c>
      <c r="J95" s="385"/>
      <c r="K95" s="410" t="s">
        <v>175</v>
      </c>
      <c r="L95" s="93" t="str">
        <f>IF($H$77="No",FX!$C$79,H95)</f>
        <v>Yes</v>
      </c>
      <c r="M95" s="87"/>
      <c r="N95" s="3"/>
      <c r="O95" s="106" t="s">
        <v>309</v>
      </c>
      <c r="P95" s="106"/>
      <c r="Q95" s="106" t="s">
        <v>205</v>
      </c>
      <c r="R95" s="200"/>
      <c r="S95" s="200"/>
      <c r="T95" s="116"/>
      <c r="U95" s="127"/>
      <c r="V95" s="180" t="s">
        <v>138</v>
      </c>
      <c r="W95" s="123" t="s">
        <v>5</v>
      </c>
      <c r="X95" s="123" t="s">
        <v>5</v>
      </c>
      <c r="AC95" s="8"/>
      <c r="AD95" s="8"/>
      <c r="AE95" s="8"/>
      <c r="AF95" s="8"/>
      <c r="AG95" s="8"/>
    </row>
    <row r="96" spans="1:33" ht="120" customHeight="1">
      <c r="A96" s="338">
        <v>96</v>
      </c>
      <c r="C96" s="171" t="s">
        <v>49</v>
      </c>
      <c r="D96" s="180"/>
      <c r="E96" s="25" t="s">
        <v>207</v>
      </c>
      <c r="F96" s="7"/>
      <c r="G96" s="417" t="s">
        <v>1458</v>
      </c>
      <c r="H96" s="196" t="s">
        <v>5</v>
      </c>
      <c r="I96" s="385" t="str">
        <f>IF(H77=FX!C97,FX!C79,FX!C77)</f>
        <v>Intermediate</v>
      </c>
      <c r="J96" s="385"/>
      <c r="K96" s="410" t="s">
        <v>175</v>
      </c>
      <c r="L96" s="93" t="str">
        <f>IF(H77="No",FX!$C$79,H96)</f>
        <v>Yes</v>
      </c>
      <c r="M96" s="87"/>
      <c r="N96" s="3"/>
      <c r="O96" s="106" t="s">
        <v>443</v>
      </c>
      <c r="P96" s="106"/>
      <c r="Q96" s="106" t="s">
        <v>282</v>
      </c>
      <c r="R96" s="200"/>
      <c r="S96" s="200"/>
      <c r="T96" s="115" t="s">
        <v>118</v>
      </c>
      <c r="U96" s="134"/>
      <c r="V96" s="180" t="s">
        <v>49</v>
      </c>
      <c r="W96" s="123" t="str">
        <f>IF($H$77="","",IF($H$77="yes","","Yes"))</f>
        <v/>
      </c>
      <c r="X96" s="123"/>
      <c r="AC96" s="8"/>
      <c r="AD96" s="8"/>
      <c r="AE96" s="8"/>
      <c r="AF96" s="8"/>
      <c r="AG96" s="8"/>
    </row>
    <row r="97" spans="1:33" ht="60" customHeight="1">
      <c r="A97" s="338">
        <v>97</v>
      </c>
      <c r="C97" s="171"/>
      <c r="D97" s="180"/>
      <c r="E97" s="37" t="s">
        <v>52</v>
      </c>
      <c r="F97" s="7"/>
      <c r="G97" s="420" t="s">
        <v>1459</v>
      </c>
      <c r="H97" s="156"/>
      <c r="I97" s="385"/>
      <c r="J97" s="385"/>
      <c r="K97" s="410"/>
      <c r="M97" s="87"/>
      <c r="N97" s="3"/>
      <c r="O97" s="106"/>
      <c r="P97" s="106"/>
      <c r="Q97" s="106"/>
      <c r="R97" s="200"/>
      <c r="S97" s="200"/>
      <c r="T97" s="115"/>
      <c r="U97" s="134"/>
      <c r="V97" s="180"/>
      <c r="W97" s="123"/>
      <c r="X97" s="123"/>
      <c r="AC97" s="8"/>
      <c r="AD97" s="8"/>
      <c r="AE97" s="8"/>
      <c r="AF97" s="8"/>
      <c r="AG97" s="8"/>
    </row>
    <row r="98" spans="1:33" ht="120" customHeight="1">
      <c r="A98" s="338">
        <v>98</v>
      </c>
      <c r="C98" s="21" t="s">
        <v>54</v>
      </c>
      <c r="D98" s="181"/>
      <c r="E98" s="34" t="s">
        <v>182</v>
      </c>
      <c r="F98" s="22"/>
      <c r="G98" s="461" t="s">
        <v>1460</v>
      </c>
      <c r="H98" s="399"/>
      <c r="I98" s="389"/>
      <c r="J98" s="389"/>
      <c r="K98" s="410" t="s">
        <v>587</v>
      </c>
      <c r="L98" s="95" t="s">
        <v>1066</v>
      </c>
      <c r="M98" s="87"/>
      <c r="N98" s="3"/>
      <c r="O98" s="106"/>
      <c r="P98" s="106" t="s">
        <v>299</v>
      </c>
      <c r="Q98" s="106" t="s">
        <v>444</v>
      </c>
      <c r="R98" s="200"/>
      <c r="S98" s="200"/>
      <c r="T98" s="115" t="s">
        <v>120</v>
      </c>
      <c r="U98" s="134" t="s">
        <v>173</v>
      </c>
      <c r="V98" s="181" t="s">
        <v>54</v>
      </c>
      <c r="W98" s="139"/>
      <c r="X98" s="129"/>
      <c r="AC98" s="8"/>
      <c r="AD98" s="8"/>
      <c r="AE98" s="8"/>
      <c r="AF98" s="8"/>
      <c r="AG98" s="8"/>
    </row>
    <row r="99" spans="1:33" ht="120" customHeight="1">
      <c r="A99" s="339">
        <v>99</v>
      </c>
      <c r="C99" s="171" t="s">
        <v>54</v>
      </c>
      <c r="D99" s="180" t="s">
        <v>1064</v>
      </c>
      <c r="E99" s="73" t="s">
        <v>1241</v>
      </c>
      <c r="F99" s="26"/>
      <c r="G99" s="418" t="s">
        <v>1461</v>
      </c>
      <c r="H99" s="196" t="s">
        <v>5</v>
      </c>
      <c r="I99" s="385" t="s">
        <v>248</v>
      </c>
      <c r="J99" s="385"/>
      <c r="K99" s="410" t="s">
        <v>587</v>
      </c>
      <c r="L99" s="93" t="str">
        <f>H99</f>
        <v>Yes</v>
      </c>
      <c r="M99" s="87"/>
      <c r="N99" s="3"/>
      <c r="O99" s="106"/>
      <c r="P99" s="106" t="s">
        <v>252</v>
      </c>
      <c r="Q99" s="106" t="s">
        <v>523</v>
      </c>
      <c r="R99" s="200"/>
      <c r="S99" s="200"/>
      <c r="T99" s="116"/>
      <c r="U99" s="127"/>
      <c r="V99" s="180" t="s">
        <v>54</v>
      </c>
      <c r="W99" s="127"/>
      <c r="X99" s="123"/>
      <c r="AC99" s="8"/>
      <c r="AD99" s="8"/>
      <c r="AE99" s="8"/>
      <c r="AF99" s="8"/>
      <c r="AG99" s="8"/>
    </row>
    <row r="100" spans="1:33" ht="120" customHeight="1">
      <c r="A100" s="338">
        <v>100</v>
      </c>
      <c r="C100" s="171" t="s">
        <v>54</v>
      </c>
      <c r="D100" s="180" t="s">
        <v>1065</v>
      </c>
      <c r="E100" s="73" t="s">
        <v>1243</v>
      </c>
      <c r="F100" s="26"/>
      <c r="G100" s="418" t="s">
        <v>1462</v>
      </c>
      <c r="H100" s="196" t="s">
        <v>5</v>
      </c>
      <c r="I100" s="385" t="s">
        <v>248</v>
      </c>
      <c r="J100" s="385"/>
      <c r="K100" s="410" t="s">
        <v>587</v>
      </c>
      <c r="L100" s="93" t="str">
        <f>H100</f>
        <v>Yes</v>
      </c>
      <c r="M100" s="87"/>
      <c r="N100" s="3"/>
      <c r="O100" s="106" t="s">
        <v>310</v>
      </c>
      <c r="P100" s="106" t="s">
        <v>252</v>
      </c>
      <c r="Q100" s="106" t="s">
        <v>445</v>
      </c>
      <c r="R100" s="200"/>
      <c r="S100" s="200"/>
      <c r="T100" s="116"/>
      <c r="U100" s="127"/>
      <c r="V100" s="180" t="s">
        <v>54</v>
      </c>
      <c r="W100" s="127"/>
      <c r="X100" s="123"/>
      <c r="AC100" s="8"/>
      <c r="AD100" s="8"/>
      <c r="AE100" s="8"/>
      <c r="AF100" s="8"/>
      <c r="AG100" s="8"/>
    </row>
    <row r="101" spans="1:33" ht="120" customHeight="1">
      <c r="A101" s="338">
        <v>101</v>
      </c>
      <c r="C101" s="171" t="s">
        <v>54</v>
      </c>
      <c r="D101" s="180" t="s">
        <v>1216</v>
      </c>
      <c r="E101" s="73" t="s">
        <v>1242</v>
      </c>
      <c r="F101" s="26"/>
      <c r="G101" s="418" t="s">
        <v>1463</v>
      </c>
      <c r="H101" s="196" t="s">
        <v>5</v>
      </c>
      <c r="I101" s="385" t="s">
        <v>248</v>
      </c>
      <c r="J101" s="385"/>
      <c r="K101" s="410" t="s">
        <v>587</v>
      </c>
      <c r="L101" s="93" t="str">
        <f>H101</f>
        <v>Yes</v>
      </c>
      <c r="M101" s="87"/>
      <c r="N101" s="3"/>
      <c r="O101" s="106" t="s">
        <v>300</v>
      </c>
      <c r="P101" s="106" t="s">
        <v>252</v>
      </c>
      <c r="Q101" s="106"/>
      <c r="R101" s="200"/>
      <c r="S101" s="200"/>
      <c r="T101" s="116"/>
      <c r="U101" s="127"/>
      <c r="V101" s="180" t="s">
        <v>54</v>
      </c>
      <c r="W101" s="127"/>
      <c r="X101" s="123"/>
      <c r="AC101" s="8"/>
      <c r="AD101" s="8"/>
      <c r="AE101" s="8"/>
      <c r="AF101" s="8"/>
      <c r="AG101" s="8"/>
    </row>
    <row r="102" spans="1:33" ht="120" customHeight="1">
      <c r="A102" s="338">
        <v>102</v>
      </c>
      <c r="C102" s="171" t="s">
        <v>54</v>
      </c>
      <c r="D102" s="180" t="s">
        <v>1217</v>
      </c>
      <c r="E102" s="73" t="s">
        <v>1244</v>
      </c>
      <c r="F102" s="26"/>
      <c r="G102" s="418" t="s">
        <v>1464</v>
      </c>
      <c r="H102" s="196" t="s">
        <v>5</v>
      </c>
      <c r="I102" s="385" t="s">
        <v>248</v>
      </c>
      <c r="J102" s="385"/>
      <c r="K102" s="410" t="s">
        <v>587</v>
      </c>
      <c r="L102" s="93" t="str">
        <f>H102</f>
        <v>Yes</v>
      </c>
      <c r="M102" s="87"/>
      <c r="N102" s="3"/>
      <c r="O102" s="106"/>
      <c r="P102" s="106" t="s">
        <v>252</v>
      </c>
      <c r="Q102" s="106" t="s">
        <v>446</v>
      </c>
      <c r="R102" s="200"/>
      <c r="S102" s="200"/>
      <c r="T102" s="116"/>
      <c r="U102" s="127"/>
      <c r="V102" s="180" t="s">
        <v>54</v>
      </c>
      <c r="W102" s="127"/>
      <c r="X102" s="123"/>
      <c r="AC102" s="8"/>
      <c r="AD102" s="8"/>
      <c r="AE102" s="8"/>
      <c r="AF102" s="8"/>
      <c r="AG102" s="8"/>
    </row>
    <row r="103" spans="1:33" ht="120" customHeight="1" thickBot="1">
      <c r="A103" s="338">
        <v>103</v>
      </c>
      <c r="C103" s="171" t="s">
        <v>46</v>
      </c>
      <c r="D103" s="180"/>
      <c r="E103" s="25" t="s">
        <v>55</v>
      </c>
      <c r="F103" s="7"/>
      <c r="G103" s="417" t="s">
        <v>1465</v>
      </c>
      <c r="H103" s="196" t="s">
        <v>5</v>
      </c>
      <c r="I103" s="385" t="s">
        <v>248</v>
      </c>
      <c r="J103" s="385"/>
      <c r="K103" s="410" t="s">
        <v>587</v>
      </c>
      <c r="L103" s="93" t="str">
        <f>H103</f>
        <v>Yes</v>
      </c>
      <c r="M103" s="87"/>
      <c r="N103" s="3"/>
      <c r="O103" s="106" t="s">
        <v>447</v>
      </c>
      <c r="P103" s="106"/>
      <c r="Q103" s="106" t="s">
        <v>570</v>
      </c>
      <c r="R103" s="200"/>
      <c r="S103" s="200"/>
      <c r="T103" s="115" t="s">
        <v>120</v>
      </c>
      <c r="U103" s="134" t="s">
        <v>171</v>
      </c>
      <c r="V103" s="180" t="s">
        <v>46</v>
      </c>
      <c r="W103" s="127"/>
      <c r="X103" s="123"/>
      <c r="AC103" s="8"/>
      <c r="AD103" s="8"/>
      <c r="AE103" s="8"/>
      <c r="AF103" s="8"/>
      <c r="AG103" s="8"/>
    </row>
    <row r="104" spans="1:33" s="8" customFormat="1" ht="99.95" customHeight="1">
      <c r="A104" s="338">
        <v>104</v>
      </c>
      <c r="B104" s="265"/>
      <c r="C104" s="265"/>
      <c r="D104" s="265"/>
      <c r="E104" s="265" t="s">
        <v>1285</v>
      </c>
      <c r="F104" s="265"/>
      <c r="G104" s="416" t="s">
        <v>1466</v>
      </c>
      <c r="H104" s="265"/>
      <c r="I104" s="383"/>
      <c r="J104" s="383"/>
      <c r="K104" s="413"/>
      <c r="L104" s="265"/>
      <c r="M104" s="169"/>
      <c r="N104" s="265"/>
      <c r="O104" s="265"/>
      <c r="P104" s="265"/>
      <c r="Q104" s="265"/>
      <c r="R104" s="265"/>
      <c r="S104" s="265"/>
      <c r="T104" s="265"/>
      <c r="U104" s="265"/>
      <c r="V104" s="265"/>
      <c r="W104" s="122"/>
      <c r="X104" s="122"/>
      <c r="Y104" s="265"/>
      <c r="Z104" s="65"/>
    </row>
    <row r="105" spans="1:33" ht="120" customHeight="1">
      <c r="A105" s="339">
        <v>105</v>
      </c>
      <c r="C105" s="171" t="s">
        <v>50</v>
      </c>
      <c r="D105" s="180"/>
      <c r="E105" s="25" t="s">
        <v>448</v>
      </c>
      <c r="F105" s="7"/>
      <c r="G105" s="417" t="s">
        <v>1467</v>
      </c>
      <c r="H105" s="196" t="s">
        <v>5</v>
      </c>
      <c r="I105" s="385" t="s">
        <v>248</v>
      </c>
      <c r="J105" s="385"/>
      <c r="K105" s="410" t="s">
        <v>122</v>
      </c>
      <c r="L105" s="93" t="str">
        <f>H105</f>
        <v>Yes</v>
      </c>
      <c r="M105" s="87"/>
      <c r="N105" s="3"/>
      <c r="O105" s="106" t="s">
        <v>449</v>
      </c>
      <c r="P105" s="106" t="s">
        <v>301</v>
      </c>
      <c r="Q105" s="106" t="s">
        <v>546</v>
      </c>
      <c r="R105" s="200"/>
      <c r="S105" s="200"/>
      <c r="T105" s="115" t="s">
        <v>120</v>
      </c>
      <c r="U105" s="134"/>
      <c r="V105" s="180" t="s">
        <v>50</v>
      </c>
      <c r="W105" s="127"/>
      <c r="X105" s="123"/>
      <c r="AC105" s="8"/>
      <c r="AD105" s="8"/>
      <c r="AE105" s="8"/>
      <c r="AF105" s="8"/>
      <c r="AG105" s="8"/>
    </row>
    <row r="106" spans="1:33" ht="120" customHeight="1">
      <c r="A106" s="338">
        <v>106</v>
      </c>
      <c r="C106" s="171" t="s">
        <v>51</v>
      </c>
      <c r="D106" s="180"/>
      <c r="E106" s="458" t="s">
        <v>58</v>
      </c>
      <c r="F106" s="7"/>
      <c r="G106" s="417" t="s">
        <v>1468</v>
      </c>
      <c r="H106" s="196"/>
      <c r="I106" s="385" t="s">
        <v>248</v>
      </c>
      <c r="J106" s="385"/>
      <c r="K106" s="410" t="s">
        <v>122</v>
      </c>
      <c r="L106" s="93">
        <f>H106</f>
        <v>0</v>
      </c>
      <c r="M106" s="87"/>
      <c r="N106" s="3"/>
      <c r="O106" s="106" t="s">
        <v>450</v>
      </c>
      <c r="P106" s="106"/>
      <c r="Q106" s="106" t="s">
        <v>451</v>
      </c>
      <c r="R106" s="200"/>
      <c r="S106" s="200"/>
      <c r="T106" s="115" t="s">
        <v>120</v>
      </c>
      <c r="U106" s="134" t="s">
        <v>172</v>
      </c>
      <c r="V106" s="180" t="s">
        <v>51</v>
      </c>
      <c r="W106" s="127"/>
      <c r="X106" s="123"/>
      <c r="AC106" s="8"/>
      <c r="AD106" s="8"/>
      <c r="AE106" s="8"/>
      <c r="AF106" s="8"/>
      <c r="AG106" s="8"/>
    </row>
    <row r="107" spans="1:33" ht="120" customHeight="1" thickBot="1">
      <c r="A107" s="338">
        <v>107</v>
      </c>
      <c r="C107" s="171" t="s">
        <v>53</v>
      </c>
      <c r="D107" s="180"/>
      <c r="E107" s="25" t="s">
        <v>160</v>
      </c>
      <c r="F107" s="7"/>
      <c r="G107" s="417" t="s">
        <v>1469</v>
      </c>
      <c r="H107" s="196" t="s">
        <v>5</v>
      </c>
      <c r="I107" s="385" t="s">
        <v>248</v>
      </c>
      <c r="J107" s="385"/>
      <c r="K107" s="410" t="s">
        <v>122</v>
      </c>
      <c r="L107" s="93" t="str">
        <f>H107</f>
        <v>Yes</v>
      </c>
      <c r="M107" s="87"/>
      <c r="N107" s="3"/>
      <c r="O107" s="106" t="s">
        <v>284</v>
      </c>
      <c r="P107" s="106"/>
      <c r="Q107" s="106" t="s">
        <v>452</v>
      </c>
      <c r="R107" s="201" t="s">
        <v>246</v>
      </c>
      <c r="S107" s="201"/>
      <c r="T107" s="115" t="s">
        <v>120</v>
      </c>
      <c r="U107" s="134" t="s">
        <v>173</v>
      </c>
      <c r="V107" s="180" t="s">
        <v>53</v>
      </c>
      <c r="W107" s="127"/>
      <c r="X107" s="123"/>
      <c r="AC107" s="8"/>
      <c r="AD107" s="8"/>
      <c r="AE107" s="8"/>
      <c r="AF107" s="8"/>
      <c r="AG107" s="8"/>
    </row>
    <row r="108" spans="1:33" s="8" customFormat="1" ht="99.95" customHeight="1" thickBot="1">
      <c r="A108" s="338">
        <v>108</v>
      </c>
      <c r="B108" s="265"/>
      <c r="C108" s="265"/>
      <c r="D108" s="265"/>
      <c r="E108" s="265" t="s">
        <v>1284</v>
      </c>
      <c r="F108" s="265"/>
      <c r="G108" s="416" t="s">
        <v>1470</v>
      </c>
      <c r="H108" s="265"/>
      <c r="I108" s="265"/>
      <c r="J108" s="265"/>
      <c r="K108" s="413"/>
      <c r="L108" s="265"/>
      <c r="M108" s="169"/>
      <c r="N108" s="265"/>
      <c r="O108" s="265"/>
      <c r="P108" s="265"/>
      <c r="Q108" s="265"/>
      <c r="R108" s="265"/>
      <c r="S108" s="265"/>
      <c r="T108" s="265"/>
      <c r="U108" s="265"/>
      <c r="V108" s="265"/>
      <c r="W108" s="265"/>
      <c r="X108" s="265"/>
      <c r="Y108" s="265"/>
      <c r="Z108" s="65"/>
    </row>
    <row r="109" spans="1:33" ht="60" customHeight="1">
      <c r="A109" s="339">
        <v>109</v>
      </c>
      <c r="C109" s="171"/>
      <c r="D109" s="180"/>
      <c r="E109" s="37" t="s">
        <v>60</v>
      </c>
      <c r="F109" s="7"/>
      <c r="G109" s="420" t="s">
        <v>1471</v>
      </c>
      <c r="H109" s="157"/>
      <c r="I109" s="385"/>
      <c r="J109" s="385"/>
      <c r="K109" s="414"/>
      <c r="M109" s="87"/>
      <c r="N109" s="3"/>
      <c r="O109" s="106"/>
      <c r="P109" s="106" t="s">
        <v>253</v>
      </c>
      <c r="Q109" s="106"/>
      <c r="R109" s="200"/>
      <c r="S109" s="200"/>
      <c r="T109" s="119"/>
      <c r="U109" s="134"/>
      <c r="V109" s="180"/>
      <c r="W109" s="123"/>
      <c r="X109" s="123"/>
      <c r="AC109" s="8"/>
      <c r="AD109" s="8"/>
      <c r="AE109" s="8"/>
      <c r="AF109" s="8"/>
      <c r="AG109" s="8"/>
    </row>
    <row r="110" spans="1:33" ht="120" customHeight="1">
      <c r="A110" s="338">
        <v>110</v>
      </c>
      <c r="C110" s="171" t="s">
        <v>139</v>
      </c>
      <c r="D110" s="180"/>
      <c r="E110" s="458" t="s">
        <v>179</v>
      </c>
      <c r="F110" s="7"/>
      <c r="G110" s="417" t="s">
        <v>1472</v>
      </c>
      <c r="H110" s="196"/>
      <c r="I110" s="385" t="s">
        <v>248</v>
      </c>
      <c r="J110" s="385"/>
      <c r="K110" s="410" t="s">
        <v>133</v>
      </c>
      <c r="L110" s="93">
        <f>H110</f>
        <v>0</v>
      </c>
      <c r="M110" s="87"/>
      <c r="N110" s="3"/>
      <c r="O110" s="106" t="s">
        <v>453</v>
      </c>
      <c r="P110" s="106"/>
      <c r="Q110" s="106" t="s">
        <v>454</v>
      </c>
      <c r="R110" s="200"/>
      <c r="S110" s="200"/>
      <c r="T110" s="115" t="s">
        <v>120</v>
      </c>
      <c r="U110" s="134" t="s">
        <v>173</v>
      </c>
      <c r="V110" s="180" t="s">
        <v>139</v>
      </c>
      <c r="W110" s="123"/>
      <c r="X110" s="123"/>
      <c r="AC110" s="8"/>
      <c r="AD110" s="8"/>
      <c r="AE110" s="8"/>
      <c r="AF110" s="8"/>
      <c r="AG110" s="8"/>
    </row>
    <row r="111" spans="1:33" ht="120" customHeight="1">
      <c r="A111" s="338">
        <v>111</v>
      </c>
      <c r="C111" s="171" t="s">
        <v>56</v>
      </c>
      <c r="D111" s="180"/>
      <c r="E111" s="458" t="s">
        <v>178</v>
      </c>
      <c r="F111" s="7"/>
      <c r="G111" s="417" t="s">
        <v>1548</v>
      </c>
      <c r="H111" s="196"/>
      <c r="I111" s="385" t="s">
        <v>11</v>
      </c>
      <c r="J111" s="385"/>
      <c r="K111" s="410" t="s">
        <v>133</v>
      </c>
      <c r="L111" s="93">
        <f>H111</f>
        <v>0</v>
      </c>
      <c r="M111" s="87"/>
      <c r="N111" s="3"/>
      <c r="O111" s="106" t="s">
        <v>285</v>
      </c>
      <c r="P111" s="106"/>
      <c r="Q111" s="106" t="s">
        <v>316</v>
      </c>
      <c r="R111" s="200"/>
      <c r="S111" s="200"/>
      <c r="T111" s="115" t="s">
        <v>120</v>
      </c>
      <c r="U111" s="134" t="s">
        <v>173</v>
      </c>
      <c r="V111" s="180" t="s">
        <v>56</v>
      </c>
      <c r="W111" s="123" t="s">
        <v>5</v>
      </c>
      <c r="X111" s="123" t="s">
        <v>5</v>
      </c>
      <c r="AC111" s="8"/>
      <c r="AD111" s="8"/>
      <c r="AE111" s="8"/>
      <c r="AF111" s="8"/>
      <c r="AG111" s="8"/>
    </row>
    <row r="112" spans="1:33" ht="60" customHeight="1">
      <c r="A112" s="338">
        <v>112</v>
      </c>
      <c r="C112" s="171"/>
      <c r="D112" s="180"/>
      <c r="E112" s="37" t="s">
        <v>61</v>
      </c>
      <c r="F112" s="7"/>
      <c r="G112" s="420" t="s">
        <v>1473</v>
      </c>
      <c r="H112" s="401"/>
      <c r="I112" s="385"/>
      <c r="J112" s="385"/>
      <c r="K112" s="414"/>
      <c r="M112" s="87"/>
      <c r="N112" s="3"/>
      <c r="O112" s="106"/>
      <c r="P112" s="106"/>
      <c r="Q112" s="106"/>
      <c r="R112" s="200"/>
      <c r="S112" s="200"/>
      <c r="T112" s="119"/>
      <c r="U112" s="134"/>
      <c r="V112" s="180"/>
      <c r="W112" s="123"/>
      <c r="X112" s="123"/>
      <c r="AC112" s="8"/>
      <c r="AD112" s="8"/>
      <c r="AE112" s="8"/>
      <c r="AF112" s="8"/>
      <c r="AG112" s="8"/>
    </row>
    <row r="113" spans="1:33" ht="120" customHeight="1">
      <c r="A113" s="338">
        <v>113</v>
      </c>
      <c r="C113" s="171"/>
      <c r="D113" s="180"/>
      <c r="E113" s="458" t="s">
        <v>1059</v>
      </c>
      <c r="F113" s="7"/>
      <c r="G113" s="417" t="s">
        <v>1474</v>
      </c>
      <c r="H113" s="196"/>
      <c r="I113" s="392" t="str">
        <f>IF(H113="No",L113,"")</f>
        <v/>
      </c>
      <c r="J113" s="392"/>
      <c r="K113" s="410"/>
      <c r="L113" s="97" t="s">
        <v>1253</v>
      </c>
      <c r="M113" s="90"/>
      <c r="N113" s="27"/>
      <c r="O113" s="106"/>
      <c r="P113" s="106"/>
      <c r="Q113" s="106"/>
      <c r="R113" s="200"/>
      <c r="S113" s="200"/>
      <c r="T113" s="115"/>
      <c r="U113" s="134"/>
      <c r="V113" s="180"/>
      <c r="W113" s="123"/>
      <c r="X113" s="123"/>
      <c r="AC113" s="8"/>
      <c r="AD113" s="8"/>
      <c r="AE113" s="8"/>
      <c r="AF113" s="8"/>
      <c r="AG113" s="8"/>
    </row>
    <row r="114" spans="1:33" ht="120" customHeight="1">
      <c r="A114" s="338">
        <v>114</v>
      </c>
      <c r="C114" s="171" t="s">
        <v>57</v>
      </c>
      <c r="D114" s="180"/>
      <c r="E114" s="25" t="s">
        <v>161</v>
      </c>
      <c r="F114" s="7"/>
      <c r="G114" s="417" t="s">
        <v>1475</v>
      </c>
      <c r="H114" s="196" t="s">
        <v>5</v>
      </c>
      <c r="I114" s="385" t="str">
        <f>IF(H113=FX!C97,FX!C98,FX!C76)</f>
        <v>Essential</v>
      </c>
      <c r="J114" s="385"/>
      <c r="K114" s="410" t="s">
        <v>133</v>
      </c>
      <c r="L114" s="93" t="str">
        <f>IF($H$113="No",FX!$C$79,H114)</f>
        <v>Yes</v>
      </c>
      <c r="M114" s="87"/>
      <c r="N114" s="3"/>
      <c r="O114" s="106" t="s">
        <v>311</v>
      </c>
      <c r="P114" s="106"/>
      <c r="Q114" s="106" t="s">
        <v>455</v>
      </c>
      <c r="R114" s="200"/>
      <c r="S114" s="200"/>
      <c r="T114" s="115" t="s">
        <v>120</v>
      </c>
      <c r="U114" s="134"/>
      <c r="V114" s="180" t="s">
        <v>57</v>
      </c>
      <c r="W114" s="123" t="s">
        <v>5</v>
      </c>
      <c r="X114" s="123" t="s">
        <v>5</v>
      </c>
      <c r="AC114" s="8"/>
      <c r="AD114" s="8"/>
      <c r="AE114" s="8"/>
      <c r="AF114" s="8"/>
      <c r="AG114" s="8"/>
    </row>
    <row r="115" spans="1:33" ht="120" customHeight="1">
      <c r="A115" s="339">
        <v>115</v>
      </c>
      <c r="C115" s="171" t="s">
        <v>59</v>
      </c>
      <c r="D115" s="180"/>
      <c r="E115" s="25" t="s">
        <v>162</v>
      </c>
      <c r="F115" s="7"/>
      <c r="G115" s="417" t="s">
        <v>1476</v>
      </c>
      <c r="H115" s="196" t="s">
        <v>5</v>
      </c>
      <c r="I115" s="385" t="str">
        <f>IF(H113=FX!C97,FX!C98,FX!C76)</f>
        <v>Essential</v>
      </c>
      <c r="J115" s="385"/>
      <c r="K115" s="410" t="s">
        <v>133</v>
      </c>
      <c r="L115" s="93" t="str">
        <f>IF($H$113="No",FX!$C$79,H115)</f>
        <v>Yes</v>
      </c>
      <c r="M115" s="87"/>
      <c r="N115" s="3"/>
      <c r="O115" s="106" t="s">
        <v>457</v>
      </c>
      <c r="P115" s="106"/>
      <c r="Q115" s="106"/>
      <c r="R115" s="200"/>
      <c r="S115" s="200"/>
      <c r="T115" s="115" t="s">
        <v>120</v>
      </c>
      <c r="U115" s="134" t="s">
        <v>171</v>
      </c>
      <c r="V115" s="180" t="s">
        <v>59</v>
      </c>
      <c r="W115" s="123" t="s">
        <v>5</v>
      </c>
      <c r="X115" s="123" t="s">
        <v>5</v>
      </c>
      <c r="AC115" s="8"/>
      <c r="AD115" s="8"/>
      <c r="AE115" s="8"/>
      <c r="AF115" s="8"/>
      <c r="AG115" s="8"/>
    </row>
    <row r="116" spans="1:33" ht="120" customHeight="1">
      <c r="A116" s="338">
        <v>116</v>
      </c>
      <c r="C116" s="171" t="s">
        <v>14</v>
      </c>
      <c r="D116" s="180"/>
      <c r="E116" s="25" t="s">
        <v>163</v>
      </c>
      <c r="F116" s="7"/>
      <c r="G116" s="417" t="s">
        <v>1477</v>
      </c>
      <c r="H116" s="196" t="s">
        <v>5</v>
      </c>
      <c r="I116" s="385" t="str">
        <f>IF(H113=FX!C97,FX!C98,FX!C76)</f>
        <v>Essential</v>
      </c>
      <c r="J116" s="385"/>
      <c r="K116" s="410" t="s">
        <v>133</v>
      </c>
      <c r="L116" s="93" t="str">
        <f>IF($H$113="No",FX!$C$79,H116)</f>
        <v>Yes</v>
      </c>
      <c r="M116" s="87"/>
      <c r="N116" s="3"/>
      <c r="O116" s="106" t="s">
        <v>329</v>
      </c>
      <c r="P116" s="106" t="s">
        <v>257</v>
      </c>
      <c r="Q116" s="106" t="s">
        <v>459</v>
      </c>
      <c r="R116" s="200" t="s">
        <v>211</v>
      </c>
      <c r="S116" s="200"/>
      <c r="T116" s="115" t="s">
        <v>120</v>
      </c>
      <c r="U116" s="134"/>
      <c r="V116" s="180" t="s">
        <v>14</v>
      </c>
      <c r="W116" s="123" t="str">
        <f>IF($H$113="","",IF($H$113="yes","","Yes"))</f>
        <v/>
      </c>
      <c r="X116" s="123"/>
      <c r="AC116" s="8"/>
      <c r="AD116" s="8"/>
      <c r="AE116" s="8"/>
      <c r="AF116" s="8"/>
      <c r="AG116" s="8"/>
    </row>
    <row r="117" spans="1:33" ht="120" customHeight="1">
      <c r="A117" s="338">
        <v>117</v>
      </c>
      <c r="C117" s="171" t="s">
        <v>62</v>
      </c>
      <c r="D117" s="180"/>
      <c r="E117" s="25" t="s">
        <v>177</v>
      </c>
      <c r="F117" s="7"/>
      <c r="G117" s="417" t="s">
        <v>1478</v>
      </c>
      <c r="H117" s="196" t="s">
        <v>5</v>
      </c>
      <c r="I117" s="385" t="str">
        <f>IF(H113=FX!C97,FX!C98,FX!C77)</f>
        <v>Intermediate</v>
      </c>
      <c r="J117" s="385"/>
      <c r="K117" s="410" t="s">
        <v>133</v>
      </c>
      <c r="L117" s="93" t="str">
        <f>IF($H$113="No",FX!$C$79,H117)</f>
        <v>Yes</v>
      </c>
      <c r="M117" s="87"/>
      <c r="N117" s="3"/>
      <c r="O117" s="106" t="s">
        <v>330</v>
      </c>
      <c r="P117" s="106"/>
      <c r="Q117" s="106" t="s">
        <v>460</v>
      </c>
      <c r="R117" s="200"/>
      <c r="S117" s="200"/>
      <c r="T117" s="115" t="s">
        <v>120</v>
      </c>
      <c r="U117" s="134"/>
      <c r="V117" s="180" t="s">
        <v>62</v>
      </c>
      <c r="W117" s="123" t="str">
        <f>IF($H$113="","",IF($H$113="yes","","Yes"))</f>
        <v/>
      </c>
      <c r="X117" s="123"/>
      <c r="AC117" s="8"/>
      <c r="AD117" s="8"/>
      <c r="AE117" s="8"/>
      <c r="AF117" s="8"/>
      <c r="AG117" s="8"/>
    </row>
    <row r="118" spans="1:33" ht="120" customHeight="1">
      <c r="A118" s="338">
        <v>118</v>
      </c>
      <c r="C118" s="21" t="s">
        <v>63</v>
      </c>
      <c r="D118" s="181"/>
      <c r="E118" s="34" t="s">
        <v>180</v>
      </c>
      <c r="F118" s="22"/>
      <c r="G118" s="461" t="s">
        <v>1479</v>
      </c>
      <c r="H118" s="152"/>
      <c r="I118" s="389"/>
      <c r="J118" s="389"/>
      <c r="K118" s="410" t="s">
        <v>133</v>
      </c>
      <c r="L118" s="95" t="s">
        <v>1066</v>
      </c>
      <c r="M118" s="87"/>
      <c r="N118" s="3"/>
      <c r="O118" s="106" t="s">
        <v>286</v>
      </c>
      <c r="P118" s="106" t="s">
        <v>461</v>
      </c>
      <c r="Q118" s="106" t="s">
        <v>462</v>
      </c>
      <c r="R118" s="200"/>
      <c r="S118" s="200"/>
      <c r="T118" s="115" t="s">
        <v>120</v>
      </c>
      <c r="U118" s="134" t="s">
        <v>173</v>
      </c>
      <c r="V118" s="181" t="s">
        <v>63</v>
      </c>
      <c r="W118" s="141"/>
      <c r="X118" s="125"/>
      <c r="AC118" s="8"/>
      <c r="AD118" s="8"/>
      <c r="AE118" s="8"/>
      <c r="AF118" s="8"/>
      <c r="AG118" s="8"/>
    </row>
    <row r="119" spans="1:33" ht="120" customHeight="1">
      <c r="A119" s="339">
        <v>119</v>
      </c>
      <c r="C119" s="171" t="s">
        <v>63</v>
      </c>
      <c r="D119" s="180" t="s">
        <v>1064</v>
      </c>
      <c r="E119" s="73" t="s">
        <v>1254</v>
      </c>
      <c r="F119" s="26"/>
      <c r="G119" s="418" t="s">
        <v>1480</v>
      </c>
      <c r="H119" s="196" t="s">
        <v>5</v>
      </c>
      <c r="I119" s="385" t="str">
        <f>IF(H113=FX!C97,FX!C98,FX!C77)</f>
        <v>Intermediate</v>
      </c>
      <c r="J119" s="385"/>
      <c r="K119" s="410" t="s">
        <v>133</v>
      </c>
      <c r="L119" s="93" t="str">
        <f>IF($H$113="No",FX!$C$79,H119)</f>
        <v>Yes</v>
      </c>
      <c r="M119" s="87"/>
      <c r="N119" s="3"/>
      <c r="O119" s="106" t="s">
        <v>463</v>
      </c>
      <c r="P119" s="106" t="s">
        <v>252</v>
      </c>
      <c r="Q119" s="106" t="s">
        <v>464</v>
      </c>
      <c r="R119" s="200"/>
      <c r="S119" s="200"/>
      <c r="T119" s="116"/>
      <c r="U119" s="127"/>
      <c r="V119" s="180" t="s">
        <v>63</v>
      </c>
      <c r="W119" s="123" t="str">
        <f>IF($H$113="","",IF($H$113="yes","","Yes"))</f>
        <v/>
      </c>
      <c r="X119" s="123"/>
      <c r="AC119" s="8"/>
      <c r="AD119" s="8"/>
      <c r="AE119" s="8"/>
      <c r="AF119" s="8"/>
      <c r="AG119" s="8"/>
    </row>
    <row r="120" spans="1:33" ht="120" customHeight="1">
      <c r="A120" s="338">
        <v>120</v>
      </c>
      <c r="C120" s="171" t="s">
        <v>63</v>
      </c>
      <c r="D120" s="180" t="s">
        <v>1065</v>
      </c>
      <c r="E120" s="73" t="s">
        <v>1255</v>
      </c>
      <c r="F120" s="26"/>
      <c r="G120" s="418" t="s">
        <v>1481</v>
      </c>
      <c r="H120" s="196" t="s">
        <v>5</v>
      </c>
      <c r="I120" s="385" t="str">
        <f>IF(H113=FX!C97,FX!C98,FX!C77)</f>
        <v>Intermediate</v>
      </c>
      <c r="J120" s="385"/>
      <c r="K120" s="410" t="s">
        <v>133</v>
      </c>
      <c r="L120" s="93" t="str">
        <f>IF($H$113="No",FX!$C$79,H120)</f>
        <v>Yes</v>
      </c>
      <c r="M120" s="87"/>
      <c r="N120" s="3"/>
      <c r="O120" s="106" t="s">
        <v>465</v>
      </c>
      <c r="P120" s="106" t="s">
        <v>252</v>
      </c>
      <c r="Q120" s="106" t="s">
        <v>363</v>
      </c>
      <c r="R120" s="200"/>
      <c r="S120" s="200"/>
      <c r="T120" s="116"/>
      <c r="U120" s="127"/>
      <c r="V120" s="180" t="s">
        <v>63</v>
      </c>
      <c r="W120" s="123" t="str">
        <f>IF($H$113="","",IF($H$113="yes","","Yes"))</f>
        <v/>
      </c>
      <c r="X120" s="123"/>
      <c r="AC120" s="8"/>
      <c r="AD120" s="8"/>
      <c r="AE120" s="8"/>
      <c r="AF120" s="8"/>
      <c r="AG120" s="8"/>
    </row>
    <row r="121" spans="1:33" ht="120" customHeight="1">
      <c r="A121" s="338">
        <v>121</v>
      </c>
      <c r="C121" s="171" t="s">
        <v>63</v>
      </c>
      <c r="D121" s="180" t="s">
        <v>1216</v>
      </c>
      <c r="E121" s="459" t="s">
        <v>1256</v>
      </c>
      <c r="F121" s="26"/>
      <c r="G121" s="418" t="s">
        <v>1482</v>
      </c>
      <c r="H121" s="196"/>
      <c r="I121" s="385" t="str">
        <f>IF(H113=FX!C97,FX!C98,FX!C77)</f>
        <v>Intermediate</v>
      </c>
      <c r="J121" s="385"/>
      <c r="K121" s="410" t="s">
        <v>133</v>
      </c>
      <c r="L121" s="93">
        <f>IF($H$113="No",FX!$C$79,H121)</f>
        <v>0</v>
      </c>
      <c r="M121" s="87"/>
      <c r="N121" s="3"/>
      <c r="O121" s="106" t="s">
        <v>466</v>
      </c>
      <c r="P121" s="106"/>
      <c r="Q121" s="106" t="s">
        <v>467</v>
      </c>
      <c r="R121" s="200"/>
      <c r="S121" s="200"/>
      <c r="T121" s="116"/>
      <c r="U121" s="127"/>
      <c r="V121" s="180" t="s">
        <v>63</v>
      </c>
      <c r="W121" s="123" t="str">
        <f>IF($H$113="","",IF($H$113="yes","","Yes"))</f>
        <v/>
      </c>
      <c r="X121" s="123"/>
      <c r="AC121" s="8"/>
      <c r="AD121" s="8"/>
      <c r="AE121" s="8"/>
      <c r="AF121" s="8"/>
      <c r="AG121" s="8"/>
    </row>
    <row r="122" spans="1:33" ht="120" customHeight="1">
      <c r="A122" s="338">
        <v>122</v>
      </c>
      <c r="C122" s="171" t="s">
        <v>63</v>
      </c>
      <c r="D122" s="180" t="s">
        <v>1217</v>
      </c>
      <c r="E122" s="459" t="s">
        <v>1257</v>
      </c>
      <c r="F122" s="26"/>
      <c r="G122" s="418" t="s">
        <v>1483</v>
      </c>
      <c r="H122" s="196"/>
      <c r="I122" s="385" t="str">
        <f>IF(H113=FX!C97,FX!C98,FX!C77)</f>
        <v>Intermediate</v>
      </c>
      <c r="J122" s="385"/>
      <c r="K122" s="410" t="s">
        <v>133</v>
      </c>
      <c r="L122" s="93">
        <f>IF($H$113="No",FX!$C$79,H122)</f>
        <v>0</v>
      </c>
      <c r="M122" s="87"/>
      <c r="N122" s="3"/>
      <c r="O122" s="106" t="s">
        <v>364</v>
      </c>
      <c r="P122" s="106" t="s">
        <v>251</v>
      </c>
      <c r="Q122" s="106" t="s">
        <v>468</v>
      </c>
      <c r="R122" s="200"/>
      <c r="S122" s="200"/>
      <c r="T122" s="116"/>
      <c r="U122" s="127"/>
      <c r="V122" s="180" t="s">
        <v>63</v>
      </c>
      <c r="W122" s="123" t="str">
        <f>IF($H$113="","",IF($H$113="yes","","Yes"))</f>
        <v/>
      </c>
      <c r="X122" s="123"/>
      <c r="AC122" s="8"/>
      <c r="AD122" s="8"/>
      <c r="AE122" s="8"/>
      <c r="AF122" s="8"/>
      <c r="AG122" s="8"/>
    </row>
    <row r="123" spans="1:33" ht="60" customHeight="1">
      <c r="A123" s="338">
        <v>123</v>
      </c>
      <c r="C123" s="171"/>
      <c r="D123" s="180"/>
      <c r="E123" s="37" t="s">
        <v>65</v>
      </c>
      <c r="F123" s="7"/>
      <c r="G123" s="420" t="s">
        <v>1484</v>
      </c>
      <c r="H123" s="399"/>
      <c r="I123" s="385"/>
      <c r="J123" s="385"/>
      <c r="K123" s="414"/>
      <c r="M123" s="87"/>
      <c r="N123" s="3"/>
      <c r="O123" s="106"/>
      <c r="P123" s="106"/>
      <c r="Q123" s="106"/>
      <c r="R123" s="200"/>
      <c r="S123" s="200"/>
      <c r="T123" s="119"/>
      <c r="U123" s="134"/>
      <c r="V123" s="180"/>
      <c r="W123" s="123"/>
      <c r="X123" s="123"/>
      <c r="AC123" s="8"/>
      <c r="AD123" s="8"/>
      <c r="AE123" s="8"/>
      <c r="AF123" s="8"/>
      <c r="AG123" s="8"/>
    </row>
    <row r="124" spans="1:33" ht="120" customHeight="1">
      <c r="A124" s="338">
        <v>124</v>
      </c>
      <c r="C124" s="171" t="s">
        <v>64</v>
      </c>
      <c r="D124" s="180"/>
      <c r="E124" s="25" t="s">
        <v>469</v>
      </c>
      <c r="F124" s="7"/>
      <c r="G124" s="417" t="s">
        <v>1485</v>
      </c>
      <c r="H124" s="196" t="s">
        <v>5</v>
      </c>
      <c r="I124" s="385" t="s">
        <v>248</v>
      </c>
      <c r="J124" s="385"/>
      <c r="K124" s="410" t="s">
        <v>133</v>
      </c>
      <c r="L124" s="93" t="str">
        <f>H124</f>
        <v>Yes</v>
      </c>
      <c r="M124" s="87"/>
      <c r="N124" s="3"/>
      <c r="O124" s="106" t="s">
        <v>470</v>
      </c>
      <c r="P124" s="106" t="s">
        <v>253</v>
      </c>
      <c r="Q124" s="106" t="s">
        <v>471</v>
      </c>
      <c r="R124" s="201" t="s">
        <v>243</v>
      </c>
      <c r="S124" s="201"/>
      <c r="T124" s="115" t="s">
        <v>123</v>
      </c>
      <c r="U124" s="134" t="s">
        <v>172</v>
      </c>
      <c r="V124" s="180" t="s">
        <v>64</v>
      </c>
      <c r="W124" s="123"/>
      <c r="X124" s="123"/>
      <c r="AC124" s="8"/>
      <c r="AD124" s="8"/>
      <c r="AE124" s="8"/>
      <c r="AF124" s="8"/>
      <c r="AG124" s="8"/>
    </row>
    <row r="125" spans="1:33" ht="120" customHeight="1">
      <c r="A125" s="339">
        <v>125</v>
      </c>
      <c r="C125" s="171" t="s">
        <v>66</v>
      </c>
      <c r="D125" s="180"/>
      <c r="E125" s="25" t="s">
        <v>265</v>
      </c>
      <c r="F125" s="7"/>
      <c r="G125" s="417" t="s">
        <v>1549</v>
      </c>
      <c r="H125" s="196" t="s">
        <v>588</v>
      </c>
      <c r="I125" s="385" t="s">
        <v>11</v>
      </c>
      <c r="J125" s="385"/>
      <c r="K125" s="410" t="s">
        <v>133</v>
      </c>
      <c r="L125" s="93" t="str">
        <f>H125</f>
        <v>Not applicable</v>
      </c>
      <c r="M125" s="87"/>
      <c r="N125" s="3"/>
      <c r="O125" s="106" t="s">
        <v>595</v>
      </c>
      <c r="P125" s="106"/>
      <c r="Q125" s="106" t="s">
        <v>472</v>
      </c>
      <c r="R125" s="201"/>
      <c r="S125" s="201"/>
      <c r="T125" s="115" t="s">
        <v>120</v>
      </c>
      <c r="U125" s="134" t="s">
        <v>172</v>
      </c>
      <c r="V125" s="180" t="s">
        <v>66</v>
      </c>
      <c r="W125" s="123" t="s">
        <v>5</v>
      </c>
      <c r="X125" s="123" t="s">
        <v>5</v>
      </c>
      <c r="AC125" s="8"/>
      <c r="AD125" s="8"/>
      <c r="AE125" s="8"/>
      <c r="AF125" s="8"/>
      <c r="AG125" s="8"/>
    </row>
    <row r="126" spans="1:33" ht="60" customHeight="1">
      <c r="A126" s="338">
        <v>126</v>
      </c>
      <c r="C126" s="171"/>
      <c r="D126" s="180"/>
      <c r="E126" s="37" t="s">
        <v>67</v>
      </c>
      <c r="F126" s="7"/>
      <c r="G126" s="417"/>
      <c r="H126" s="399"/>
      <c r="I126" s="385"/>
      <c r="J126" s="385"/>
      <c r="K126" s="414"/>
      <c r="M126" s="87"/>
      <c r="N126" s="3"/>
      <c r="O126" s="106"/>
      <c r="P126" s="106"/>
      <c r="Q126" s="106"/>
      <c r="R126" s="200"/>
      <c r="S126" s="200"/>
      <c r="T126" s="119"/>
      <c r="U126" s="134"/>
      <c r="V126" s="180"/>
      <c r="W126" s="123"/>
      <c r="X126" s="123"/>
      <c r="AC126" s="8"/>
      <c r="AD126" s="8"/>
      <c r="AE126" s="8"/>
      <c r="AF126" s="8"/>
      <c r="AG126" s="8"/>
    </row>
    <row r="127" spans="1:33" ht="120" customHeight="1" thickBot="1">
      <c r="A127" s="338">
        <v>127</v>
      </c>
      <c r="C127" s="171" t="s">
        <v>68</v>
      </c>
      <c r="D127" s="180"/>
      <c r="E127" s="25" t="s">
        <v>473</v>
      </c>
      <c r="F127" s="7"/>
      <c r="G127" s="417" t="s">
        <v>1486</v>
      </c>
      <c r="H127" s="196" t="s">
        <v>5</v>
      </c>
      <c r="I127" s="385" t="s">
        <v>2</v>
      </c>
      <c r="J127" s="385"/>
      <c r="K127" s="410" t="s">
        <v>133</v>
      </c>
      <c r="L127" s="93" t="str">
        <f>H127</f>
        <v>Yes</v>
      </c>
      <c r="M127" s="87"/>
      <c r="N127" s="3"/>
      <c r="O127" s="106" t="s">
        <v>474</v>
      </c>
      <c r="P127" s="106" t="s">
        <v>475</v>
      </c>
      <c r="Q127" s="106" t="s">
        <v>476</v>
      </c>
      <c r="R127" s="200"/>
      <c r="S127" s="200"/>
      <c r="T127" s="115" t="s">
        <v>123</v>
      </c>
      <c r="U127" s="134" t="s">
        <v>172</v>
      </c>
      <c r="V127" s="180" t="s">
        <v>68</v>
      </c>
      <c r="W127" s="123"/>
      <c r="X127" s="123"/>
      <c r="AC127" s="8"/>
      <c r="AD127" s="8"/>
      <c r="AE127" s="8"/>
      <c r="AF127" s="8"/>
      <c r="AG127" s="8"/>
    </row>
    <row r="128" spans="1:33" s="8" customFormat="1" ht="99.95" customHeight="1">
      <c r="A128" s="338">
        <v>128</v>
      </c>
      <c r="B128" s="265"/>
      <c r="C128" s="265"/>
      <c r="D128" s="265"/>
      <c r="E128" s="265" t="s">
        <v>1283</v>
      </c>
      <c r="F128" s="265"/>
      <c r="G128" s="419" t="s">
        <v>1283</v>
      </c>
      <c r="H128" s="265"/>
      <c r="I128" s="265"/>
      <c r="J128" s="265"/>
      <c r="K128" s="413"/>
      <c r="L128" s="265"/>
      <c r="M128" s="169"/>
      <c r="N128" s="265"/>
      <c r="O128" s="265"/>
      <c r="P128" s="265"/>
      <c r="Q128" s="265"/>
      <c r="R128" s="265"/>
      <c r="S128" s="265"/>
      <c r="T128" s="265"/>
      <c r="U128" s="265"/>
      <c r="V128" s="265"/>
      <c r="W128" s="265"/>
      <c r="X128" s="265"/>
      <c r="Y128" s="265"/>
    </row>
    <row r="129" spans="1:33" ht="120" customHeight="1">
      <c r="A129" s="339">
        <v>129</v>
      </c>
      <c r="C129" s="171" t="s">
        <v>69</v>
      </c>
      <c r="D129" s="180"/>
      <c r="E129" s="25" t="s">
        <v>263</v>
      </c>
      <c r="F129" s="7"/>
      <c r="G129" s="417" t="s">
        <v>1487</v>
      </c>
      <c r="H129" s="196" t="s">
        <v>5</v>
      </c>
      <c r="I129" s="385" t="s">
        <v>2</v>
      </c>
      <c r="J129" s="385"/>
      <c r="K129" s="410" t="s">
        <v>134</v>
      </c>
      <c r="L129" s="93" t="str">
        <f>H129</f>
        <v>Yes</v>
      </c>
      <c r="M129" s="87"/>
      <c r="N129" s="3"/>
      <c r="O129" s="106" t="s">
        <v>477</v>
      </c>
      <c r="P129" s="106" t="s">
        <v>252</v>
      </c>
      <c r="Q129" s="106" t="s">
        <v>478</v>
      </c>
      <c r="R129" s="200"/>
      <c r="S129" s="200"/>
      <c r="T129" s="115" t="s">
        <v>119</v>
      </c>
      <c r="U129" s="134" t="s">
        <v>173</v>
      </c>
      <c r="V129" s="180" t="s">
        <v>69</v>
      </c>
      <c r="W129" s="123" t="s">
        <v>5</v>
      </c>
      <c r="X129" s="123" t="s">
        <v>5</v>
      </c>
      <c r="AC129" s="8"/>
      <c r="AD129" s="8"/>
      <c r="AE129" s="8"/>
      <c r="AF129" s="8"/>
      <c r="AG129" s="8"/>
    </row>
    <row r="130" spans="1:33" ht="120" customHeight="1">
      <c r="A130" s="338">
        <v>130</v>
      </c>
      <c r="C130" s="171" t="s">
        <v>70</v>
      </c>
      <c r="D130" s="180"/>
      <c r="E130" s="25" t="s">
        <v>479</v>
      </c>
      <c r="F130" s="7"/>
      <c r="G130" s="417" t="s">
        <v>1488</v>
      </c>
      <c r="H130" s="196" t="s">
        <v>5</v>
      </c>
      <c r="I130" s="385" t="s">
        <v>248</v>
      </c>
      <c r="J130" s="385"/>
      <c r="K130" s="410" t="s">
        <v>134</v>
      </c>
      <c r="L130" s="93" t="str">
        <f>H130</f>
        <v>Yes</v>
      </c>
      <c r="M130" s="87"/>
      <c r="N130" s="3"/>
      <c r="O130" s="106" t="s">
        <v>480</v>
      </c>
      <c r="P130" s="106"/>
      <c r="Q130" s="106" t="s">
        <v>481</v>
      </c>
      <c r="R130" s="200"/>
      <c r="S130" s="200"/>
      <c r="T130" s="115" t="s">
        <v>119</v>
      </c>
      <c r="U130" s="134" t="s">
        <v>172</v>
      </c>
      <c r="V130" s="180" t="s">
        <v>70</v>
      </c>
      <c r="W130" s="123" t="s">
        <v>5</v>
      </c>
      <c r="X130" s="123" t="s">
        <v>5</v>
      </c>
      <c r="AC130" s="8"/>
      <c r="AD130" s="8"/>
      <c r="AE130" s="8"/>
      <c r="AF130" s="8"/>
      <c r="AG130" s="8"/>
    </row>
    <row r="131" spans="1:33" ht="120" customHeight="1">
      <c r="A131" s="338">
        <v>131</v>
      </c>
      <c r="C131" s="171" t="s">
        <v>72</v>
      </c>
      <c r="D131" s="180"/>
      <c r="E131" s="25" t="s">
        <v>208</v>
      </c>
      <c r="F131" s="7"/>
      <c r="G131" s="417" t="s">
        <v>1489</v>
      </c>
      <c r="H131" s="196" t="s">
        <v>5</v>
      </c>
      <c r="I131" s="385" t="s">
        <v>248</v>
      </c>
      <c r="J131" s="385"/>
      <c r="K131" s="410" t="s">
        <v>134</v>
      </c>
      <c r="L131" s="93" t="str">
        <f>H131</f>
        <v>Yes</v>
      </c>
      <c r="M131" s="87"/>
      <c r="N131" s="3"/>
      <c r="O131" s="106" t="s">
        <v>331</v>
      </c>
      <c r="P131" s="106" t="s">
        <v>252</v>
      </c>
      <c r="Q131" s="106" t="s">
        <v>482</v>
      </c>
      <c r="R131" s="200"/>
      <c r="S131" s="200"/>
      <c r="T131" s="115" t="s">
        <v>119</v>
      </c>
      <c r="U131" s="134" t="s">
        <v>172</v>
      </c>
      <c r="V131" s="180" t="s">
        <v>72</v>
      </c>
      <c r="W131" s="123"/>
      <c r="X131" s="123"/>
      <c r="AC131" s="8"/>
      <c r="AD131" s="8"/>
      <c r="AE131" s="8"/>
      <c r="AF131" s="8"/>
      <c r="AG131" s="8"/>
    </row>
    <row r="132" spans="1:33" ht="120" customHeight="1">
      <c r="A132" s="338">
        <v>132</v>
      </c>
      <c r="C132" s="171" t="s">
        <v>74</v>
      </c>
      <c r="D132" s="180"/>
      <c r="E132" s="25" t="s">
        <v>192</v>
      </c>
      <c r="F132" s="7"/>
      <c r="G132" s="417" t="s">
        <v>1490</v>
      </c>
      <c r="H132" s="196" t="s">
        <v>5</v>
      </c>
      <c r="I132" s="385" t="s">
        <v>11</v>
      </c>
      <c r="J132" s="385"/>
      <c r="K132" s="410" t="s">
        <v>134</v>
      </c>
      <c r="L132" s="93" t="str">
        <f>H132</f>
        <v>Yes</v>
      </c>
      <c r="M132" s="87"/>
      <c r="N132" s="3"/>
      <c r="O132" s="106" t="s">
        <v>302</v>
      </c>
      <c r="P132" s="106"/>
      <c r="Q132" s="106" t="s">
        <v>483</v>
      </c>
      <c r="R132" s="200"/>
      <c r="S132" s="200"/>
      <c r="T132" s="115" t="s">
        <v>119</v>
      </c>
      <c r="U132" s="134" t="s">
        <v>172</v>
      </c>
      <c r="V132" s="180" t="s">
        <v>74</v>
      </c>
      <c r="W132" s="123"/>
      <c r="X132" s="123"/>
      <c r="AC132" s="8"/>
      <c r="AD132" s="8"/>
      <c r="AE132" s="8"/>
      <c r="AF132" s="8"/>
      <c r="AG132" s="8"/>
    </row>
    <row r="133" spans="1:33" ht="120" customHeight="1">
      <c r="A133" s="338">
        <v>133</v>
      </c>
      <c r="C133" s="171" t="s">
        <v>75</v>
      </c>
      <c r="D133" s="180"/>
      <c r="E133" s="462" t="s">
        <v>209</v>
      </c>
      <c r="F133" s="7"/>
      <c r="G133" s="417" t="s">
        <v>1491</v>
      </c>
      <c r="H133" s="196" t="s">
        <v>5</v>
      </c>
      <c r="I133" s="385" t="s">
        <v>11</v>
      </c>
      <c r="J133" s="385"/>
      <c r="K133" s="410" t="s">
        <v>134</v>
      </c>
      <c r="L133" s="93" t="str">
        <f>H133</f>
        <v>Yes</v>
      </c>
      <c r="M133" s="87"/>
      <c r="N133" s="3"/>
      <c r="O133" s="106" t="s">
        <v>484</v>
      </c>
      <c r="P133" s="106" t="s">
        <v>252</v>
      </c>
      <c r="Q133" s="106" t="s">
        <v>270</v>
      </c>
      <c r="R133" s="200"/>
      <c r="S133" s="200"/>
      <c r="T133" s="115" t="s">
        <v>119</v>
      </c>
      <c r="U133" s="134" t="s">
        <v>171</v>
      </c>
      <c r="V133" s="180" t="s">
        <v>75</v>
      </c>
      <c r="W133" s="123"/>
      <c r="X133" s="123"/>
      <c r="AC133" s="8"/>
      <c r="AD133" s="8"/>
      <c r="AE133" s="8"/>
      <c r="AF133" s="8"/>
      <c r="AG133" s="8"/>
    </row>
    <row r="134" spans="1:33" ht="120" customHeight="1">
      <c r="A134" s="338">
        <v>134</v>
      </c>
      <c r="C134" s="21" t="s">
        <v>78</v>
      </c>
      <c r="D134" s="181"/>
      <c r="E134" s="34" t="s">
        <v>260</v>
      </c>
      <c r="F134" s="22"/>
      <c r="G134" s="461" t="s">
        <v>1492</v>
      </c>
      <c r="H134" s="399"/>
      <c r="I134" s="389"/>
      <c r="J134" s="389"/>
      <c r="K134" s="410" t="s">
        <v>134</v>
      </c>
      <c r="L134" s="95" t="s">
        <v>1066</v>
      </c>
      <c r="M134" s="87"/>
      <c r="N134" s="3"/>
      <c r="O134" s="106" t="s">
        <v>386</v>
      </c>
      <c r="P134" s="106"/>
      <c r="Q134" s="106" t="s">
        <v>485</v>
      </c>
      <c r="R134" s="200"/>
      <c r="S134" s="200"/>
      <c r="T134" s="115" t="s">
        <v>119</v>
      </c>
      <c r="U134" s="134" t="s">
        <v>172</v>
      </c>
      <c r="V134" s="181" t="s">
        <v>78</v>
      </c>
      <c r="W134" s="125"/>
      <c r="X134" s="125"/>
      <c r="AC134" s="8"/>
      <c r="AD134" s="8"/>
      <c r="AE134" s="8"/>
      <c r="AF134" s="8"/>
      <c r="AG134" s="8"/>
    </row>
    <row r="135" spans="1:33" ht="120" customHeight="1">
      <c r="A135" s="339">
        <v>135</v>
      </c>
      <c r="C135" s="171" t="s">
        <v>78</v>
      </c>
      <c r="D135" s="180" t="s">
        <v>1064</v>
      </c>
      <c r="E135" s="459" t="s">
        <v>1258</v>
      </c>
      <c r="F135" s="26"/>
      <c r="G135" s="418" t="s">
        <v>1493</v>
      </c>
      <c r="H135" s="196"/>
      <c r="I135" s="385" t="s">
        <v>11</v>
      </c>
      <c r="J135" s="385"/>
      <c r="K135" s="410" t="s">
        <v>134</v>
      </c>
      <c r="L135" s="93">
        <f t="shared" ref="L135:L140" si="4">H135</f>
        <v>0</v>
      </c>
      <c r="M135" s="87"/>
      <c r="N135" s="3"/>
      <c r="O135" s="106" t="s">
        <v>287</v>
      </c>
      <c r="P135" s="106" t="s">
        <v>252</v>
      </c>
      <c r="Q135" s="106" t="s">
        <v>486</v>
      </c>
      <c r="R135" s="200"/>
      <c r="S135" s="200"/>
      <c r="T135" s="115"/>
      <c r="U135" s="134"/>
      <c r="V135" s="180" t="s">
        <v>78</v>
      </c>
      <c r="W135" s="123"/>
      <c r="X135" s="123"/>
      <c r="AC135" s="8"/>
      <c r="AD135" s="8"/>
      <c r="AE135" s="8"/>
      <c r="AF135" s="8"/>
      <c r="AG135" s="8"/>
    </row>
    <row r="136" spans="1:33" ht="120" customHeight="1">
      <c r="A136" s="338">
        <v>136</v>
      </c>
      <c r="C136" s="171" t="s">
        <v>78</v>
      </c>
      <c r="D136" s="180" t="s">
        <v>1065</v>
      </c>
      <c r="E136" s="459" t="s">
        <v>1259</v>
      </c>
      <c r="F136" s="26"/>
      <c r="G136" s="418" t="s">
        <v>1494</v>
      </c>
      <c r="H136" s="196"/>
      <c r="I136" s="385" t="s">
        <v>11</v>
      </c>
      <c r="J136" s="385"/>
      <c r="K136" s="410" t="s">
        <v>134</v>
      </c>
      <c r="L136" s="93">
        <f t="shared" si="4"/>
        <v>0</v>
      </c>
      <c r="M136" s="87"/>
      <c r="N136" s="3"/>
      <c r="O136" s="106" t="s">
        <v>288</v>
      </c>
      <c r="P136" s="106" t="s">
        <v>252</v>
      </c>
      <c r="Q136" s="106" t="s">
        <v>487</v>
      </c>
      <c r="R136" s="200"/>
      <c r="S136" s="200"/>
      <c r="T136" s="115"/>
      <c r="U136" s="134"/>
      <c r="V136" s="180" t="s">
        <v>78</v>
      </c>
      <c r="W136" s="123"/>
      <c r="X136" s="123"/>
      <c r="AC136" s="8"/>
      <c r="AD136" s="8"/>
      <c r="AE136" s="8"/>
      <c r="AF136" s="8"/>
      <c r="AG136" s="8"/>
    </row>
    <row r="137" spans="1:33" ht="120" customHeight="1">
      <c r="A137" s="338">
        <v>137</v>
      </c>
      <c r="C137" s="171" t="s">
        <v>78</v>
      </c>
      <c r="D137" s="180" t="s">
        <v>1216</v>
      </c>
      <c r="E137" s="459" t="s">
        <v>1260</v>
      </c>
      <c r="F137" s="26"/>
      <c r="G137" s="418" t="s">
        <v>1495</v>
      </c>
      <c r="H137" s="196"/>
      <c r="I137" s="385" t="s">
        <v>11</v>
      </c>
      <c r="J137" s="385"/>
      <c r="K137" s="410" t="s">
        <v>134</v>
      </c>
      <c r="L137" s="93">
        <f t="shared" si="4"/>
        <v>0</v>
      </c>
      <c r="M137" s="87"/>
      <c r="N137" s="3"/>
      <c r="O137" s="106" t="s">
        <v>289</v>
      </c>
      <c r="P137" s="106" t="s">
        <v>252</v>
      </c>
      <c r="Q137" s="106" t="s">
        <v>488</v>
      </c>
      <c r="R137" s="200"/>
      <c r="S137" s="200"/>
      <c r="T137" s="116"/>
      <c r="U137" s="127"/>
      <c r="V137" s="180" t="s">
        <v>78</v>
      </c>
      <c r="W137" s="123"/>
      <c r="X137" s="123"/>
      <c r="AC137" s="8"/>
      <c r="AD137" s="8"/>
      <c r="AE137" s="8"/>
      <c r="AF137" s="8"/>
      <c r="AG137" s="8"/>
    </row>
    <row r="138" spans="1:33" ht="120" customHeight="1">
      <c r="A138" s="338">
        <v>138</v>
      </c>
      <c r="C138" s="171" t="s">
        <v>80</v>
      </c>
      <c r="D138" s="180"/>
      <c r="E138" s="25" t="s">
        <v>183</v>
      </c>
      <c r="F138" s="7"/>
      <c r="G138" s="417" t="s">
        <v>1496</v>
      </c>
      <c r="H138" s="196" t="s">
        <v>5</v>
      </c>
      <c r="I138" s="385" t="s">
        <v>248</v>
      </c>
      <c r="J138" s="385"/>
      <c r="K138" s="410" t="s">
        <v>134</v>
      </c>
      <c r="L138" s="93" t="str">
        <f t="shared" si="4"/>
        <v>Yes</v>
      </c>
      <c r="M138" s="87"/>
      <c r="N138" s="3"/>
      <c r="O138" s="106" t="s">
        <v>332</v>
      </c>
      <c r="P138" s="106" t="s">
        <v>252</v>
      </c>
      <c r="Q138" s="106" t="s">
        <v>290</v>
      </c>
      <c r="R138" s="200"/>
      <c r="S138" s="200"/>
      <c r="T138" s="115" t="s">
        <v>119</v>
      </c>
      <c r="U138" s="134" t="s">
        <v>172</v>
      </c>
      <c r="V138" s="180" t="s">
        <v>80</v>
      </c>
      <c r="W138" s="123"/>
      <c r="X138" s="123"/>
      <c r="AC138" s="8"/>
      <c r="AD138" s="8"/>
      <c r="AE138" s="8"/>
      <c r="AF138" s="8"/>
      <c r="AG138" s="8"/>
    </row>
    <row r="139" spans="1:33" ht="120" customHeight="1">
      <c r="A139" s="339">
        <v>139</v>
      </c>
      <c r="C139" s="171" t="s">
        <v>94</v>
      </c>
      <c r="D139" s="180"/>
      <c r="E139" s="25" t="s">
        <v>164</v>
      </c>
      <c r="F139" s="7"/>
      <c r="G139" s="417" t="s">
        <v>1497</v>
      </c>
      <c r="H139" s="196" t="s">
        <v>5</v>
      </c>
      <c r="I139" s="385" t="s">
        <v>248</v>
      </c>
      <c r="J139" s="385"/>
      <c r="K139" s="410" t="s">
        <v>134</v>
      </c>
      <c r="L139" s="93" t="str">
        <f t="shared" si="4"/>
        <v>Yes</v>
      </c>
      <c r="M139" s="87"/>
      <c r="N139" s="3"/>
      <c r="O139" s="106" t="s">
        <v>489</v>
      </c>
      <c r="P139" s="106"/>
      <c r="Q139" s="106" t="s">
        <v>490</v>
      </c>
      <c r="R139" s="201" t="s">
        <v>271</v>
      </c>
      <c r="S139" s="201"/>
      <c r="T139" s="115" t="s">
        <v>119</v>
      </c>
      <c r="U139" s="134" t="s">
        <v>171</v>
      </c>
      <c r="V139" s="180" t="s">
        <v>94</v>
      </c>
      <c r="W139" s="123"/>
      <c r="X139" s="123"/>
      <c r="AC139" s="8"/>
      <c r="AD139" s="8"/>
      <c r="AE139" s="8"/>
      <c r="AF139" s="8"/>
      <c r="AG139" s="8"/>
    </row>
    <row r="140" spans="1:33" ht="120" customHeight="1" thickBot="1">
      <c r="A140" s="338">
        <v>140</v>
      </c>
      <c r="C140" s="171" t="s">
        <v>95</v>
      </c>
      <c r="D140" s="180"/>
      <c r="E140" s="25" t="s">
        <v>188</v>
      </c>
      <c r="F140" s="7"/>
      <c r="G140" s="417" t="s">
        <v>1498</v>
      </c>
      <c r="H140" s="196" t="s">
        <v>5</v>
      </c>
      <c r="I140" s="385" t="s">
        <v>248</v>
      </c>
      <c r="J140" s="385"/>
      <c r="K140" s="410" t="s">
        <v>134</v>
      </c>
      <c r="L140" s="93" t="str">
        <f t="shared" si="4"/>
        <v>Yes</v>
      </c>
      <c r="M140" s="87"/>
      <c r="N140" s="3"/>
      <c r="O140" s="106" t="s">
        <v>264</v>
      </c>
      <c r="P140" s="106" t="s">
        <v>252</v>
      </c>
      <c r="Q140" s="106" t="s">
        <v>491</v>
      </c>
      <c r="R140" s="200"/>
      <c r="S140" s="200"/>
      <c r="T140" s="115" t="s">
        <v>119</v>
      </c>
      <c r="U140" s="134" t="s">
        <v>171</v>
      </c>
      <c r="V140" s="180" t="s">
        <v>95</v>
      </c>
      <c r="W140" s="123" t="s">
        <v>5</v>
      </c>
      <c r="X140" s="123" t="s">
        <v>5</v>
      </c>
      <c r="AC140" s="8"/>
      <c r="AD140" s="8"/>
      <c r="AE140" s="8"/>
      <c r="AF140" s="8"/>
      <c r="AG140" s="8"/>
    </row>
    <row r="141" spans="1:33" s="8" customFormat="1" ht="99.95" customHeight="1">
      <c r="A141" s="338">
        <v>141</v>
      </c>
      <c r="B141" s="265"/>
      <c r="C141" s="265"/>
      <c r="D141" s="265"/>
      <c r="E141" s="265" t="s">
        <v>1282</v>
      </c>
      <c r="F141" s="265"/>
      <c r="G141" s="416" t="s">
        <v>1499</v>
      </c>
      <c r="H141" s="265"/>
      <c r="I141" s="383"/>
      <c r="J141" s="383"/>
      <c r="K141" s="383"/>
      <c r="L141" s="265"/>
      <c r="M141" s="169"/>
      <c r="N141" s="169"/>
      <c r="O141" s="265"/>
      <c r="P141" s="105"/>
      <c r="Q141" s="105"/>
      <c r="R141" s="206"/>
      <c r="S141" s="206"/>
      <c r="T141" s="121"/>
      <c r="U141" s="296"/>
      <c r="V141" s="265"/>
      <c r="W141" s="122"/>
      <c r="X141" s="122"/>
    </row>
    <row r="142" spans="1:33" ht="120" customHeight="1">
      <c r="A142" s="338">
        <v>142</v>
      </c>
      <c r="C142" s="171" t="s">
        <v>79</v>
      </c>
      <c r="D142" s="180"/>
      <c r="E142" s="25" t="s">
        <v>210</v>
      </c>
      <c r="F142" s="7"/>
      <c r="G142" s="417" t="s">
        <v>1500</v>
      </c>
      <c r="H142" s="196" t="s">
        <v>5</v>
      </c>
      <c r="I142" s="385" t="s">
        <v>248</v>
      </c>
      <c r="J142" s="385"/>
      <c r="K142" s="410" t="s">
        <v>176</v>
      </c>
      <c r="L142" s="93" t="str">
        <f>H142</f>
        <v>Yes</v>
      </c>
      <c r="M142" s="87"/>
      <c r="N142" s="3"/>
      <c r="O142" s="106" t="s">
        <v>492</v>
      </c>
      <c r="P142" s="106"/>
      <c r="Q142" s="106" t="s">
        <v>493</v>
      </c>
      <c r="R142" s="200"/>
      <c r="S142" s="200"/>
      <c r="T142" s="115" t="s">
        <v>120</v>
      </c>
      <c r="U142" s="134" t="s">
        <v>171</v>
      </c>
      <c r="V142" s="180" t="s">
        <v>79</v>
      </c>
      <c r="W142" s="123" t="s">
        <v>5</v>
      </c>
      <c r="X142" s="123" t="s">
        <v>5</v>
      </c>
      <c r="AC142" s="8"/>
      <c r="AD142" s="8"/>
      <c r="AE142" s="8"/>
      <c r="AF142" s="8"/>
      <c r="AG142" s="8"/>
    </row>
    <row r="143" spans="1:33" ht="120" customHeight="1">
      <c r="A143" s="338">
        <v>143</v>
      </c>
      <c r="C143" s="21" t="s">
        <v>77</v>
      </c>
      <c r="D143" s="181"/>
      <c r="E143" s="34" t="s">
        <v>244</v>
      </c>
      <c r="F143" s="22"/>
      <c r="G143" s="461" t="s">
        <v>1501</v>
      </c>
      <c r="H143" s="152"/>
      <c r="I143" s="389"/>
      <c r="J143" s="389"/>
      <c r="K143" s="410" t="s">
        <v>176</v>
      </c>
      <c r="L143" s="95" t="s">
        <v>1066</v>
      </c>
      <c r="M143" s="87"/>
      <c r="N143" s="3"/>
      <c r="O143" s="106"/>
      <c r="P143" s="106"/>
      <c r="Q143" s="106"/>
      <c r="R143" s="200"/>
      <c r="S143" s="200"/>
      <c r="T143" s="115" t="s">
        <v>120</v>
      </c>
      <c r="U143" s="134" t="s">
        <v>173</v>
      </c>
      <c r="V143" s="181" t="s">
        <v>77</v>
      </c>
      <c r="W143" s="125"/>
      <c r="X143" s="125"/>
      <c r="AC143" s="8"/>
      <c r="AD143" s="8"/>
      <c r="AE143" s="8"/>
      <c r="AF143" s="8"/>
      <c r="AG143" s="8"/>
    </row>
    <row r="144" spans="1:33" ht="120" customHeight="1">
      <c r="A144" s="338">
        <v>144</v>
      </c>
      <c r="C144" s="171" t="s">
        <v>77</v>
      </c>
      <c r="D144" s="180" t="s">
        <v>1064</v>
      </c>
      <c r="E144" s="459" t="s">
        <v>1261</v>
      </c>
      <c r="F144" s="26"/>
      <c r="G144" s="418" t="s">
        <v>1502</v>
      </c>
      <c r="H144" s="196"/>
      <c r="I144" s="385" t="s">
        <v>248</v>
      </c>
      <c r="J144" s="385"/>
      <c r="K144" s="410" t="s">
        <v>176</v>
      </c>
      <c r="L144" s="93">
        <f>H144</f>
        <v>0</v>
      </c>
      <c r="M144" s="87"/>
      <c r="N144" s="3"/>
      <c r="O144" s="106" t="s">
        <v>494</v>
      </c>
      <c r="P144" s="106" t="s">
        <v>272</v>
      </c>
      <c r="Q144" s="106" t="s">
        <v>495</v>
      </c>
      <c r="R144" s="200"/>
      <c r="S144" s="200"/>
      <c r="T144" s="115"/>
      <c r="U144" s="134"/>
      <c r="V144" s="180" t="s">
        <v>77</v>
      </c>
      <c r="W144" s="123"/>
      <c r="X144" s="123"/>
      <c r="AC144" s="8"/>
      <c r="AD144" s="8"/>
      <c r="AE144" s="8"/>
      <c r="AF144" s="8"/>
      <c r="AG144" s="8"/>
    </row>
    <row r="145" spans="1:33" ht="120" customHeight="1">
      <c r="A145" s="339">
        <v>145</v>
      </c>
      <c r="C145" s="171" t="s">
        <v>77</v>
      </c>
      <c r="D145" s="180" t="s">
        <v>1065</v>
      </c>
      <c r="E145" s="459" t="s">
        <v>1262</v>
      </c>
      <c r="F145" s="26"/>
      <c r="G145" s="418" t="s">
        <v>1503</v>
      </c>
      <c r="H145" s="196"/>
      <c r="I145" s="385" t="s">
        <v>248</v>
      </c>
      <c r="J145" s="385"/>
      <c r="K145" s="410" t="s">
        <v>176</v>
      </c>
      <c r="L145" s="93">
        <f>H145</f>
        <v>0</v>
      </c>
      <c r="M145" s="87"/>
      <c r="N145" s="3"/>
      <c r="O145" s="106" t="s">
        <v>333</v>
      </c>
      <c r="P145" s="106" t="s">
        <v>252</v>
      </c>
      <c r="Q145" s="106" t="s">
        <v>496</v>
      </c>
      <c r="R145" s="200"/>
      <c r="S145" s="200"/>
      <c r="T145" s="116"/>
      <c r="U145" s="127"/>
      <c r="V145" s="180" t="s">
        <v>77</v>
      </c>
      <c r="W145" s="123"/>
      <c r="X145" s="123"/>
      <c r="AC145" s="8"/>
      <c r="AD145" s="8"/>
      <c r="AE145" s="8"/>
      <c r="AF145" s="8"/>
      <c r="AG145" s="8"/>
    </row>
    <row r="146" spans="1:33" ht="120" customHeight="1">
      <c r="A146" s="338">
        <v>146</v>
      </c>
      <c r="C146" s="171" t="s">
        <v>81</v>
      </c>
      <c r="D146" s="180"/>
      <c r="E146" s="458" t="s">
        <v>198</v>
      </c>
      <c r="F146" s="7"/>
      <c r="G146" s="417" t="s">
        <v>1504</v>
      </c>
      <c r="H146" s="196"/>
      <c r="I146" s="385" t="s">
        <v>11</v>
      </c>
      <c r="J146" s="385"/>
      <c r="K146" s="410" t="s">
        <v>176</v>
      </c>
      <c r="L146" s="93">
        <f>H146</f>
        <v>0</v>
      </c>
      <c r="M146" s="87"/>
      <c r="N146" s="3"/>
      <c r="O146" s="106" t="s">
        <v>497</v>
      </c>
      <c r="P146" s="106" t="s">
        <v>365</v>
      </c>
      <c r="Q146" s="106" t="s">
        <v>366</v>
      </c>
      <c r="R146" s="201" t="s">
        <v>203</v>
      </c>
      <c r="S146" s="201"/>
      <c r="T146" s="115" t="s">
        <v>120</v>
      </c>
      <c r="U146" s="134" t="s">
        <v>173</v>
      </c>
      <c r="V146" s="180" t="s">
        <v>81</v>
      </c>
      <c r="W146" s="123"/>
      <c r="X146" s="123"/>
      <c r="AC146" s="8"/>
      <c r="AD146" s="8"/>
      <c r="AE146" s="8"/>
      <c r="AF146" s="8"/>
      <c r="AG146" s="8"/>
    </row>
    <row r="147" spans="1:33" ht="120" customHeight="1" thickBot="1">
      <c r="A147" s="338">
        <v>147</v>
      </c>
      <c r="C147" s="171" t="s">
        <v>82</v>
      </c>
      <c r="D147" s="180"/>
      <c r="E147" s="460" t="s">
        <v>212</v>
      </c>
      <c r="F147" s="26"/>
      <c r="G147" s="417" t="s">
        <v>1505</v>
      </c>
      <c r="H147" s="196"/>
      <c r="I147" s="385" t="s">
        <v>11</v>
      </c>
      <c r="J147" s="385"/>
      <c r="K147" s="410" t="s">
        <v>176</v>
      </c>
      <c r="L147" s="93">
        <f>H147</f>
        <v>0</v>
      </c>
      <c r="M147" s="87"/>
      <c r="N147" s="3"/>
      <c r="O147" s="106" t="s">
        <v>498</v>
      </c>
      <c r="P147" s="106" t="s">
        <v>342</v>
      </c>
      <c r="Q147" s="106" t="s">
        <v>499</v>
      </c>
      <c r="R147" s="201" t="s">
        <v>245</v>
      </c>
      <c r="S147" s="201"/>
      <c r="T147" s="116" t="s">
        <v>120</v>
      </c>
      <c r="U147" s="136" t="s">
        <v>172</v>
      </c>
      <c r="V147" s="180" t="s">
        <v>82</v>
      </c>
      <c r="W147" s="123"/>
      <c r="X147" s="123"/>
      <c r="AC147" s="8"/>
      <c r="AD147" s="8"/>
      <c r="AE147" s="8"/>
      <c r="AF147" s="8"/>
      <c r="AG147" s="8"/>
    </row>
    <row r="148" spans="1:33" ht="99.95" customHeight="1" thickBot="1">
      <c r="A148" s="338">
        <v>148</v>
      </c>
      <c r="B148" s="263"/>
      <c r="C148" s="263"/>
      <c r="D148" s="263"/>
      <c r="E148" s="265" t="s">
        <v>1332</v>
      </c>
      <c r="F148" s="263"/>
      <c r="G148" s="416" t="s">
        <v>1506</v>
      </c>
      <c r="H148" s="267"/>
      <c r="I148" s="390"/>
      <c r="J148" s="390"/>
      <c r="K148" s="412"/>
      <c r="L148" s="263"/>
      <c r="M148" s="264"/>
      <c r="N148" s="263"/>
      <c r="O148" s="263"/>
      <c r="P148" s="263"/>
      <c r="Q148" s="263"/>
      <c r="R148" s="263"/>
      <c r="S148" s="263"/>
      <c r="T148" s="263"/>
      <c r="U148" s="263"/>
      <c r="V148" s="263"/>
      <c r="W148" s="263"/>
      <c r="X148" s="263"/>
      <c r="Y148" s="263"/>
      <c r="Z148" s="8"/>
      <c r="AC148" s="8"/>
      <c r="AD148" s="8"/>
      <c r="AE148" s="8"/>
      <c r="AF148" s="8"/>
      <c r="AG148" s="8"/>
    </row>
    <row r="149" spans="1:33" ht="60" customHeight="1">
      <c r="A149" s="339">
        <v>149</v>
      </c>
      <c r="C149" s="171"/>
      <c r="D149" s="180"/>
      <c r="E149" s="37" t="s">
        <v>76</v>
      </c>
      <c r="F149" s="38"/>
      <c r="G149" s="420" t="s">
        <v>1507</v>
      </c>
      <c r="H149" s="157"/>
      <c r="I149" s="385"/>
      <c r="J149" s="385"/>
      <c r="K149" s="410"/>
      <c r="M149" s="87"/>
      <c r="N149" s="3"/>
      <c r="O149" s="106"/>
      <c r="P149" s="106"/>
      <c r="Q149" s="106"/>
      <c r="R149" s="200"/>
      <c r="S149" s="200"/>
      <c r="T149" s="115"/>
      <c r="U149" s="134"/>
      <c r="V149" s="180"/>
      <c r="W149" s="123"/>
      <c r="X149" s="123"/>
      <c r="AC149" s="8"/>
      <c r="AD149" s="8"/>
      <c r="AE149" s="8"/>
      <c r="AF149" s="8"/>
      <c r="AG149" s="8"/>
    </row>
    <row r="150" spans="1:33" ht="120" customHeight="1">
      <c r="A150" s="338">
        <v>150</v>
      </c>
      <c r="C150" s="171"/>
      <c r="D150" s="180"/>
      <c r="E150" s="458" t="s">
        <v>1372</v>
      </c>
      <c r="F150" s="7"/>
      <c r="G150" s="417" t="s">
        <v>1508</v>
      </c>
      <c r="H150" s="196"/>
      <c r="I150" s="393" t="str">
        <f>IF(H150="No",L150,"")</f>
        <v/>
      </c>
      <c r="J150" s="393"/>
      <c r="K150" s="410"/>
      <c r="L150" s="93" t="s">
        <v>1263</v>
      </c>
      <c r="M150" s="87"/>
      <c r="N150" s="3"/>
      <c r="O150" s="106"/>
      <c r="P150" s="106"/>
      <c r="Q150" s="106"/>
      <c r="R150" s="200"/>
      <c r="S150" s="200"/>
      <c r="T150" s="115"/>
      <c r="U150" s="136"/>
      <c r="V150" s="180"/>
      <c r="W150" s="123"/>
      <c r="X150" s="123"/>
      <c r="AC150" s="8"/>
      <c r="AD150" s="8"/>
      <c r="AE150" s="8"/>
      <c r="AF150" s="8"/>
      <c r="AG150" s="8"/>
    </row>
    <row r="151" spans="1:33" ht="120" customHeight="1">
      <c r="A151" s="338">
        <v>151</v>
      </c>
      <c r="C151" s="171" t="s">
        <v>83</v>
      </c>
      <c r="D151" s="180"/>
      <c r="E151" s="458" t="s">
        <v>240</v>
      </c>
      <c r="F151" s="7"/>
      <c r="G151" s="417" t="s">
        <v>1509</v>
      </c>
      <c r="H151" s="196"/>
      <c r="I151" s="385" t="str">
        <f>IF(H150=FX!C97,FX!C79,FX!C76)</f>
        <v>Essential</v>
      </c>
      <c r="J151" s="385"/>
      <c r="K151" s="410" t="s">
        <v>144</v>
      </c>
      <c r="L151" s="93">
        <f>IF($H$150="No",FX!$C$79,H151)</f>
        <v>0</v>
      </c>
      <c r="M151" s="87"/>
      <c r="N151" s="3"/>
      <c r="O151" s="106" t="s">
        <v>303</v>
      </c>
      <c r="P151" s="106"/>
      <c r="Q151" s="106" t="s">
        <v>367</v>
      </c>
      <c r="R151" s="200"/>
      <c r="S151" s="200"/>
      <c r="T151" s="115" t="s">
        <v>118</v>
      </c>
      <c r="U151" s="136"/>
      <c r="V151" s="180" t="s">
        <v>83</v>
      </c>
      <c r="W151" s="123" t="str">
        <f t="shared" ref="W151:W160" si="5">IF($H$150="","",IF($H$150="yes","","Yes"))</f>
        <v/>
      </c>
      <c r="X151" s="123"/>
      <c r="AC151" s="8"/>
      <c r="AD151" s="8"/>
      <c r="AE151" s="8"/>
      <c r="AF151" s="8"/>
      <c r="AG151" s="8"/>
    </row>
    <row r="152" spans="1:33" ht="120" customHeight="1">
      <c r="A152" s="338">
        <v>152</v>
      </c>
      <c r="C152" s="171" t="s">
        <v>84</v>
      </c>
      <c r="D152" s="180"/>
      <c r="E152" s="25" t="s">
        <v>234</v>
      </c>
      <c r="F152" s="7"/>
      <c r="G152" s="417" t="s">
        <v>1510</v>
      </c>
      <c r="H152" s="196" t="s">
        <v>5</v>
      </c>
      <c r="I152" s="385" t="str">
        <f>IF(H150=FX!C97,FX!C79,FX!C76)</f>
        <v>Essential</v>
      </c>
      <c r="J152" s="385"/>
      <c r="K152" s="410" t="s">
        <v>144</v>
      </c>
      <c r="L152" s="93" t="str">
        <f>IF($H$150="No",FX!$C$79,H152)</f>
        <v>Yes</v>
      </c>
      <c r="M152" s="87"/>
      <c r="N152" s="3"/>
      <c r="O152" s="106" t="s">
        <v>312</v>
      </c>
      <c r="P152" s="106"/>
      <c r="Q152" s="106" t="s">
        <v>500</v>
      </c>
      <c r="R152" s="201" t="s">
        <v>345</v>
      </c>
      <c r="S152" s="201"/>
      <c r="T152" s="115" t="s">
        <v>118</v>
      </c>
      <c r="U152" s="134"/>
      <c r="V152" s="180" t="s">
        <v>84</v>
      </c>
      <c r="W152" s="123" t="str">
        <f t="shared" si="5"/>
        <v/>
      </c>
      <c r="X152" s="123"/>
      <c r="AC152" s="8"/>
      <c r="AD152" s="8"/>
      <c r="AE152" s="8"/>
      <c r="AF152" s="8"/>
      <c r="AG152" s="8"/>
    </row>
    <row r="153" spans="1:33" ht="120" customHeight="1">
      <c r="A153" s="338">
        <v>153</v>
      </c>
      <c r="C153" s="171" t="s">
        <v>85</v>
      </c>
      <c r="D153" s="180"/>
      <c r="E153" s="25" t="s">
        <v>501</v>
      </c>
      <c r="F153" s="7"/>
      <c r="G153" s="417" t="s">
        <v>1511</v>
      </c>
      <c r="H153" s="196" t="s">
        <v>5</v>
      </c>
      <c r="I153" s="385" t="str">
        <f>IF(H150=FX!C97,FX!C79,FX!C76)</f>
        <v>Essential</v>
      </c>
      <c r="J153" s="385"/>
      <c r="K153" s="410" t="s">
        <v>144</v>
      </c>
      <c r="L153" s="93" t="str">
        <f>IF($H$150="No",FX!$C$79,H153)</f>
        <v>Yes</v>
      </c>
      <c r="M153" s="87"/>
      <c r="N153" s="3"/>
      <c r="O153" s="106" t="s">
        <v>502</v>
      </c>
      <c r="P153" s="106"/>
      <c r="Q153" s="106"/>
      <c r="R153" s="202" t="s">
        <v>233</v>
      </c>
      <c r="S153" s="202"/>
      <c r="T153" s="115" t="s">
        <v>118</v>
      </c>
      <c r="U153" s="134"/>
      <c r="V153" s="180" t="s">
        <v>85</v>
      </c>
      <c r="W153" s="123" t="str">
        <f t="shared" si="5"/>
        <v/>
      </c>
      <c r="X153" s="123"/>
      <c r="AC153" s="8"/>
      <c r="AD153" s="8"/>
      <c r="AE153" s="8"/>
      <c r="AF153" s="8"/>
      <c r="AG153" s="8"/>
    </row>
    <row r="154" spans="1:33" ht="120" customHeight="1">
      <c r="A154" s="338">
        <v>154</v>
      </c>
      <c r="C154" s="171" t="s">
        <v>141</v>
      </c>
      <c r="D154" s="180"/>
      <c r="E154" s="140" t="s">
        <v>165</v>
      </c>
      <c r="F154" s="7"/>
      <c r="G154" s="417" t="s">
        <v>1512</v>
      </c>
      <c r="H154" s="196" t="s">
        <v>5</v>
      </c>
      <c r="I154" s="385" t="str">
        <f>IF(H150=FX!C97,FX!C79,FX!C77)</f>
        <v>Intermediate</v>
      </c>
      <c r="J154" s="385"/>
      <c r="K154" s="410" t="s">
        <v>144</v>
      </c>
      <c r="L154" s="93" t="str">
        <f>IF($H$150="No",FX!$C$79,H154)</f>
        <v>Yes</v>
      </c>
      <c r="M154" s="87"/>
      <c r="N154" s="3"/>
      <c r="O154" s="106" t="s">
        <v>503</v>
      </c>
      <c r="P154" s="106"/>
      <c r="Q154" s="106" t="s">
        <v>273</v>
      </c>
      <c r="R154" s="202" t="s">
        <v>233</v>
      </c>
      <c r="S154" s="202"/>
      <c r="T154" s="115" t="s">
        <v>118</v>
      </c>
      <c r="U154" s="134"/>
      <c r="V154" s="180" t="s">
        <v>141</v>
      </c>
      <c r="W154" s="123" t="str">
        <f t="shared" si="5"/>
        <v/>
      </c>
      <c r="X154" s="123"/>
      <c r="AC154" s="8"/>
      <c r="AD154" s="8"/>
      <c r="AE154" s="8"/>
      <c r="AF154" s="8"/>
      <c r="AG154" s="8"/>
    </row>
    <row r="155" spans="1:33" ht="120" customHeight="1">
      <c r="A155" s="339">
        <v>155</v>
      </c>
      <c r="C155" s="171" t="s">
        <v>88</v>
      </c>
      <c r="D155" s="180"/>
      <c r="E155" s="25" t="s">
        <v>504</v>
      </c>
      <c r="F155" s="7"/>
      <c r="G155" s="417" t="s">
        <v>1513</v>
      </c>
      <c r="H155" s="196" t="s">
        <v>5</v>
      </c>
      <c r="I155" s="385" t="str">
        <f>IF(H150=FX!C97,FX!C79,FX!C76)</f>
        <v>Essential</v>
      </c>
      <c r="J155" s="385"/>
      <c r="K155" s="410" t="s">
        <v>144</v>
      </c>
      <c r="L155" s="93" t="str">
        <f>IF($H$150="No",FX!$C$79,H155)</f>
        <v>Yes</v>
      </c>
      <c r="M155" s="87"/>
      <c r="N155" s="3"/>
      <c r="O155" s="106" t="s">
        <v>505</v>
      </c>
      <c r="P155" s="106" t="s">
        <v>506</v>
      </c>
      <c r="Q155" s="106" t="s">
        <v>507</v>
      </c>
      <c r="R155" s="199" t="s">
        <v>235</v>
      </c>
      <c r="S155" s="199"/>
      <c r="T155" s="115" t="s">
        <v>118</v>
      </c>
      <c r="U155" s="134"/>
      <c r="V155" s="180" t="s">
        <v>88</v>
      </c>
      <c r="W155" s="123" t="str">
        <f t="shared" si="5"/>
        <v/>
      </c>
      <c r="X155" s="123"/>
      <c r="AC155" s="8"/>
      <c r="AD155" s="8"/>
      <c r="AE155" s="8"/>
      <c r="AF155" s="8"/>
      <c r="AG155" s="8"/>
    </row>
    <row r="156" spans="1:33" ht="120" customHeight="1">
      <c r="A156" s="338">
        <v>156</v>
      </c>
      <c r="C156" s="171" t="s">
        <v>87</v>
      </c>
      <c r="D156" s="180"/>
      <c r="E156" s="25" t="s">
        <v>508</v>
      </c>
      <c r="F156" s="7"/>
      <c r="G156" s="417" t="s">
        <v>1514</v>
      </c>
      <c r="H156" s="196" t="s">
        <v>5</v>
      </c>
      <c r="I156" s="385" t="str">
        <f>IF(H150=FX!C97,FX!C79,FX!C77)</f>
        <v>Intermediate</v>
      </c>
      <c r="J156" s="385"/>
      <c r="K156" s="410" t="s">
        <v>144</v>
      </c>
      <c r="L156" s="93" t="str">
        <f>IF($H$150="No",FX!$C$79,H156)</f>
        <v>Yes</v>
      </c>
      <c r="M156" s="87"/>
      <c r="N156" s="3"/>
      <c r="O156" s="106" t="s">
        <v>509</v>
      </c>
      <c r="P156" s="106"/>
      <c r="Q156" s="106" t="s">
        <v>368</v>
      </c>
      <c r="R156" s="201" t="s">
        <v>346</v>
      </c>
      <c r="S156" s="201"/>
      <c r="T156" s="115" t="s">
        <v>118</v>
      </c>
      <c r="U156" s="134"/>
      <c r="V156" s="180" t="s">
        <v>87</v>
      </c>
      <c r="W156" s="123" t="str">
        <f t="shared" si="5"/>
        <v/>
      </c>
      <c r="X156" s="123"/>
      <c r="AC156" s="8"/>
      <c r="AD156" s="8"/>
      <c r="AE156" s="8"/>
      <c r="AF156" s="8"/>
      <c r="AG156" s="8"/>
    </row>
    <row r="157" spans="1:33" ht="120" customHeight="1">
      <c r="A157" s="338">
        <v>157</v>
      </c>
      <c r="C157" s="171" t="s">
        <v>89</v>
      </c>
      <c r="D157" s="180"/>
      <c r="E157" s="25" t="s">
        <v>189</v>
      </c>
      <c r="F157" s="7"/>
      <c r="G157" s="417" t="s">
        <v>1515</v>
      </c>
      <c r="H157" s="196" t="s">
        <v>5</v>
      </c>
      <c r="I157" s="385" t="str">
        <f>IF(H150=FX!C97,FX!C79,FX!C77)</f>
        <v>Intermediate</v>
      </c>
      <c r="J157" s="385"/>
      <c r="K157" s="410" t="s">
        <v>144</v>
      </c>
      <c r="L157" s="93" t="str">
        <f>IF($H$150="No",FX!$C$79,H157)</f>
        <v>Yes</v>
      </c>
      <c r="M157" s="87"/>
      <c r="N157" s="3"/>
      <c r="O157" s="106" t="s">
        <v>313</v>
      </c>
      <c r="P157" s="106" t="s">
        <v>510</v>
      </c>
      <c r="Q157" s="106" t="s">
        <v>571</v>
      </c>
      <c r="R157" s="201" t="s">
        <v>343</v>
      </c>
      <c r="S157" s="201"/>
      <c r="T157" s="115" t="s">
        <v>118</v>
      </c>
      <c r="U157" s="134"/>
      <c r="V157" s="180" t="s">
        <v>89</v>
      </c>
      <c r="W157" s="123" t="str">
        <f t="shared" si="5"/>
        <v/>
      </c>
      <c r="X157" s="123"/>
      <c r="Y157" s="368"/>
      <c r="AC157" s="8"/>
      <c r="AD157" s="8"/>
      <c r="AE157" s="8"/>
      <c r="AF157" s="8"/>
      <c r="AG157" s="8"/>
    </row>
    <row r="158" spans="1:33" ht="120" customHeight="1">
      <c r="A158" s="338">
        <v>158</v>
      </c>
      <c r="C158" s="171" t="s">
        <v>91</v>
      </c>
      <c r="D158" s="180"/>
      <c r="E158" s="25" t="s">
        <v>352</v>
      </c>
      <c r="F158" s="7"/>
      <c r="G158" s="417" t="s">
        <v>1516</v>
      </c>
      <c r="H158" s="196" t="s">
        <v>5</v>
      </c>
      <c r="I158" s="385" t="str">
        <f>IF(H150=FX!C97,FX!C79,FX!C77)</f>
        <v>Intermediate</v>
      </c>
      <c r="J158" s="385"/>
      <c r="K158" s="410" t="s">
        <v>144</v>
      </c>
      <c r="L158" s="93" t="str">
        <f>IF($H$150="No",FX!$C$79,H158)</f>
        <v>Yes</v>
      </c>
      <c r="M158" s="87"/>
      <c r="N158" s="3"/>
      <c r="O158" s="106" t="s">
        <v>291</v>
      </c>
      <c r="P158" s="106" t="s">
        <v>511</v>
      </c>
      <c r="Q158" s="106" t="s">
        <v>512</v>
      </c>
      <c r="R158" s="201" t="s">
        <v>216</v>
      </c>
      <c r="S158" s="201"/>
      <c r="T158" s="115" t="s">
        <v>118</v>
      </c>
      <c r="U158" s="134"/>
      <c r="V158" s="180" t="s">
        <v>91</v>
      </c>
      <c r="W158" s="123" t="str">
        <f t="shared" si="5"/>
        <v/>
      </c>
      <c r="X158" s="123"/>
      <c r="AC158" s="8"/>
      <c r="AD158" s="8"/>
      <c r="AE158" s="8"/>
      <c r="AF158" s="8"/>
      <c r="AG158" s="8"/>
    </row>
    <row r="159" spans="1:33" ht="120" customHeight="1">
      <c r="A159" s="339">
        <v>159</v>
      </c>
      <c r="C159" s="171" t="s">
        <v>92</v>
      </c>
      <c r="D159" s="180"/>
      <c r="E159" s="25" t="s">
        <v>513</v>
      </c>
      <c r="F159" s="7"/>
      <c r="G159" s="417" t="s">
        <v>1517</v>
      </c>
      <c r="H159" s="196" t="s">
        <v>5</v>
      </c>
      <c r="I159" s="385" t="str">
        <f>IF(H150=FX!C97,FX!C79,FX!C76)</f>
        <v>Essential</v>
      </c>
      <c r="J159" s="385"/>
      <c r="K159" s="410" t="s">
        <v>144</v>
      </c>
      <c r="L159" s="93" t="str">
        <f>IF($H$150="No",FX!$C$79,H159)</f>
        <v>Yes</v>
      </c>
      <c r="M159" s="87"/>
      <c r="N159" s="3"/>
      <c r="O159" s="106" t="s">
        <v>314</v>
      </c>
      <c r="P159" s="106"/>
      <c r="Q159" s="106"/>
      <c r="R159" s="200" t="s">
        <v>347</v>
      </c>
      <c r="S159" s="200"/>
      <c r="T159" s="115" t="s">
        <v>118</v>
      </c>
      <c r="U159" s="134"/>
      <c r="V159" s="180" t="s">
        <v>92</v>
      </c>
      <c r="W159" s="123" t="str">
        <f t="shared" si="5"/>
        <v/>
      </c>
      <c r="X159" s="123"/>
      <c r="AC159" s="8"/>
      <c r="AD159" s="8"/>
      <c r="AE159" s="8"/>
      <c r="AF159" s="8"/>
      <c r="AG159" s="8"/>
    </row>
    <row r="160" spans="1:33" ht="120" customHeight="1">
      <c r="A160" s="338">
        <v>160</v>
      </c>
      <c r="C160" s="171" t="s">
        <v>93</v>
      </c>
      <c r="D160" s="180"/>
      <c r="E160" s="25" t="s">
        <v>86</v>
      </c>
      <c r="F160" s="7"/>
      <c r="G160" s="417" t="s">
        <v>1518</v>
      </c>
      <c r="H160" s="196" t="s">
        <v>5</v>
      </c>
      <c r="I160" s="385" t="str">
        <f>IF(H150=FX!C97,FX!C79,FX!C77)</f>
        <v>Intermediate</v>
      </c>
      <c r="J160" s="385"/>
      <c r="K160" s="410" t="s">
        <v>144</v>
      </c>
      <c r="L160" s="93" t="str">
        <f>IF($H$150="No",FX!$C$79,H160)</f>
        <v>Yes</v>
      </c>
      <c r="M160" s="87"/>
      <c r="N160" s="3"/>
      <c r="O160" s="106" t="s">
        <v>292</v>
      </c>
      <c r="P160" s="106" t="s">
        <v>304</v>
      </c>
      <c r="Q160" s="106"/>
      <c r="R160" s="199" t="s">
        <v>233</v>
      </c>
      <c r="S160" s="199"/>
      <c r="T160" s="115" t="s">
        <v>118</v>
      </c>
      <c r="U160" s="134"/>
      <c r="V160" s="180" t="s">
        <v>93</v>
      </c>
      <c r="W160" s="123" t="str">
        <f t="shared" si="5"/>
        <v/>
      </c>
      <c r="X160" s="123"/>
      <c r="AC160" s="8"/>
      <c r="AD160" s="8"/>
      <c r="AE160" s="8"/>
      <c r="AF160" s="8"/>
      <c r="AG160" s="8"/>
    </row>
    <row r="161" spans="1:33" ht="120" customHeight="1">
      <c r="A161" s="338">
        <v>161</v>
      </c>
      <c r="C161" s="171" t="s">
        <v>142</v>
      </c>
      <c r="D161" s="180"/>
      <c r="E161" s="25" t="s">
        <v>220</v>
      </c>
      <c r="F161" s="7"/>
      <c r="G161" s="417" t="s">
        <v>1519</v>
      </c>
      <c r="H161" s="196" t="s">
        <v>5</v>
      </c>
      <c r="I161" s="385" t="str">
        <f>IF(H150=FX!C97,FX!C79,FX!C77)</f>
        <v>Intermediate</v>
      </c>
      <c r="J161" s="385"/>
      <c r="K161" s="410" t="s">
        <v>144</v>
      </c>
      <c r="L161" s="93" t="str">
        <f>IF($H$150="No",FX!$C$79,H161)</f>
        <v>Yes</v>
      </c>
      <c r="M161" s="87"/>
      <c r="N161" s="3"/>
      <c r="O161" s="106" t="s">
        <v>514</v>
      </c>
      <c r="P161" s="106"/>
      <c r="Q161" s="106" t="s">
        <v>344</v>
      </c>
      <c r="R161" s="201" t="s">
        <v>348</v>
      </c>
      <c r="S161" s="201"/>
      <c r="T161" s="115" t="s">
        <v>118</v>
      </c>
      <c r="U161" s="134"/>
      <c r="V161" s="180" t="s">
        <v>142</v>
      </c>
      <c r="W161" s="123" t="s">
        <v>5</v>
      </c>
      <c r="X161" s="123" t="s">
        <v>5</v>
      </c>
      <c r="AC161" s="8"/>
      <c r="AD161" s="8"/>
      <c r="AE161" s="8"/>
      <c r="AF161" s="8"/>
      <c r="AG161" s="8"/>
    </row>
    <row r="162" spans="1:33" ht="120" customHeight="1">
      <c r="A162" s="338">
        <v>162</v>
      </c>
      <c r="C162" s="171" t="s">
        <v>97</v>
      </c>
      <c r="D162" s="180"/>
      <c r="E162" s="25" t="s">
        <v>166</v>
      </c>
      <c r="F162" s="7"/>
      <c r="G162" s="417" t="s">
        <v>1520</v>
      </c>
      <c r="H162" s="196" t="s">
        <v>5</v>
      </c>
      <c r="I162" s="385" t="str">
        <f>IF(H150=FX!C97,FX!C79,FX!C78)</f>
        <v>Advanced</v>
      </c>
      <c r="J162" s="385"/>
      <c r="K162" s="410" t="s">
        <v>144</v>
      </c>
      <c r="L162" s="93" t="str">
        <f>IF($H$150="No",FX!$C$79,H162)</f>
        <v>Yes</v>
      </c>
      <c r="M162" s="87"/>
      <c r="N162" s="3"/>
      <c r="O162" s="106" t="s">
        <v>315</v>
      </c>
      <c r="P162" s="106"/>
      <c r="Q162" s="106" t="s">
        <v>515</v>
      </c>
      <c r="R162" s="201" t="s">
        <v>1366</v>
      </c>
      <c r="S162" s="201"/>
      <c r="T162" s="115" t="s">
        <v>118</v>
      </c>
      <c r="U162" s="136"/>
      <c r="V162" s="180" t="s">
        <v>97</v>
      </c>
      <c r="W162" s="123" t="str">
        <f>IF($H$150="","",IF($H$150="yes","","Yes"))</f>
        <v/>
      </c>
      <c r="X162" s="123"/>
      <c r="AC162" s="8"/>
      <c r="AD162" s="8"/>
      <c r="AE162" s="8"/>
      <c r="AF162" s="8"/>
      <c r="AG162" s="8"/>
    </row>
    <row r="163" spans="1:33" ht="120" customHeight="1">
      <c r="A163" s="338">
        <v>163</v>
      </c>
      <c r="C163" s="171" t="s">
        <v>98</v>
      </c>
      <c r="D163" s="180"/>
      <c r="E163" s="25" t="s">
        <v>90</v>
      </c>
      <c r="F163" s="7"/>
      <c r="G163" s="417" t="s">
        <v>1521</v>
      </c>
      <c r="H163" s="196" t="s">
        <v>5</v>
      </c>
      <c r="I163" s="385" t="str">
        <f>IF(H150=FX!C97,FX!C79,FX!C78)</f>
        <v>Advanced</v>
      </c>
      <c r="J163" s="385"/>
      <c r="K163" s="410" t="s">
        <v>144</v>
      </c>
      <c r="L163" s="93" t="str">
        <f>IF($H$150="No",FX!$C$79,H163)</f>
        <v>Yes</v>
      </c>
      <c r="M163" s="87"/>
      <c r="N163" s="3"/>
      <c r="O163" s="106" t="s">
        <v>516</v>
      </c>
      <c r="P163" s="106"/>
      <c r="Q163" s="106" t="s">
        <v>517</v>
      </c>
      <c r="R163" s="201" t="s">
        <v>224</v>
      </c>
      <c r="S163" s="201"/>
      <c r="T163" s="115" t="s">
        <v>118</v>
      </c>
      <c r="U163" s="136"/>
      <c r="V163" s="180" t="s">
        <v>98</v>
      </c>
      <c r="W163" s="123" t="s">
        <v>5</v>
      </c>
      <c r="X163" s="123" t="s">
        <v>5</v>
      </c>
      <c r="AC163" s="8"/>
      <c r="AD163" s="8"/>
      <c r="AE163" s="8"/>
      <c r="AF163" s="8"/>
      <c r="AG163" s="8"/>
    </row>
    <row r="164" spans="1:33" ht="120" customHeight="1">
      <c r="A164" s="338">
        <v>164</v>
      </c>
      <c r="C164" s="171" t="s">
        <v>99</v>
      </c>
      <c r="D164" s="180"/>
      <c r="E164" s="25" t="s">
        <v>190</v>
      </c>
      <c r="F164" s="7"/>
      <c r="G164" s="417" t="s">
        <v>1522</v>
      </c>
      <c r="H164" s="196" t="s">
        <v>5</v>
      </c>
      <c r="I164" s="385" t="str">
        <f>IF(H150=FX!C97,FX!C79,FX!C78)</f>
        <v>Advanced</v>
      </c>
      <c r="J164" s="385"/>
      <c r="K164" s="410" t="s">
        <v>144</v>
      </c>
      <c r="L164" s="93" t="str">
        <f>IF($H$150="No",FX!$C$79,H164)</f>
        <v>Yes</v>
      </c>
      <c r="M164" s="87"/>
      <c r="N164" s="3"/>
      <c r="O164" s="106" t="s">
        <v>518</v>
      </c>
      <c r="P164" s="106"/>
      <c r="Q164" s="106" t="s">
        <v>519</v>
      </c>
      <c r="R164" s="201" t="s">
        <v>225</v>
      </c>
      <c r="S164" s="201"/>
      <c r="T164" s="115" t="s">
        <v>118</v>
      </c>
      <c r="U164" s="136"/>
      <c r="V164" s="180" t="s">
        <v>99</v>
      </c>
      <c r="W164" s="123" t="s">
        <v>5</v>
      </c>
      <c r="X164" s="123" t="s">
        <v>5</v>
      </c>
      <c r="AC164" s="8"/>
      <c r="AD164" s="8"/>
      <c r="AE164" s="8"/>
      <c r="AF164" s="8"/>
      <c r="AG164" s="8"/>
    </row>
    <row r="165" spans="1:33" ht="120" customHeight="1">
      <c r="A165" s="339">
        <v>165</v>
      </c>
      <c r="C165" s="171" t="s">
        <v>100</v>
      </c>
      <c r="D165" s="180"/>
      <c r="E165" s="25" t="s">
        <v>241</v>
      </c>
      <c r="F165" s="7"/>
      <c r="G165" s="417" t="s">
        <v>1523</v>
      </c>
      <c r="H165" s="196" t="s">
        <v>5</v>
      </c>
      <c r="I165" s="385" t="str">
        <f>IF(H150=FX!C97,FX!C79,FX!C76)</f>
        <v>Essential</v>
      </c>
      <c r="J165" s="385"/>
      <c r="K165" s="410" t="s">
        <v>144</v>
      </c>
      <c r="L165" s="93" t="str">
        <f>IF($H$150="No",FX!$C$79,H165)</f>
        <v>Yes</v>
      </c>
      <c r="M165" s="87"/>
      <c r="N165" s="3"/>
      <c r="O165" s="106" t="s">
        <v>520</v>
      </c>
      <c r="P165" s="106"/>
      <c r="Q165" s="106" t="s">
        <v>521</v>
      </c>
      <c r="R165" s="201" t="s">
        <v>349</v>
      </c>
      <c r="S165" s="201"/>
      <c r="T165" s="115" t="s">
        <v>118</v>
      </c>
      <c r="U165" s="134"/>
      <c r="V165" s="180" t="s">
        <v>100</v>
      </c>
      <c r="W165" s="123" t="s">
        <v>5</v>
      </c>
      <c r="X165" s="123" t="s">
        <v>5</v>
      </c>
      <c r="AC165" s="8"/>
      <c r="AD165" s="8"/>
      <c r="AE165" s="8"/>
      <c r="AF165" s="8"/>
      <c r="AG165" s="8"/>
    </row>
    <row r="166" spans="1:33" ht="120" customHeight="1">
      <c r="A166" s="338">
        <v>166</v>
      </c>
      <c r="C166" s="171" t="s">
        <v>104</v>
      </c>
      <c r="D166" s="180"/>
      <c r="E166" s="25" t="s">
        <v>524</v>
      </c>
      <c r="F166" s="7"/>
      <c r="G166" s="417" t="s">
        <v>1524</v>
      </c>
      <c r="H166" s="196" t="s">
        <v>5</v>
      </c>
      <c r="I166" s="385" t="str">
        <f>IF(H150=FX!C97,FX!C79,FX!C76)</f>
        <v>Essential</v>
      </c>
      <c r="J166" s="385"/>
      <c r="K166" s="410" t="s">
        <v>144</v>
      </c>
      <c r="L166" s="93" t="str">
        <f>IF($H$150="No",FX!$C$79,H166)</f>
        <v>Yes</v>
      </c>
      <c r="M166" s="87"/>
      <c r="N166" s="3"/>
      <c r="O166" s="106" t="s">
        <v>525</v>
      </c>
      <c r="P166" s="106"/>
      <c r="Q166" s="106" t="s">
        <v>274</v>
      </c>
      <c r="R166" s="201" t="s">
        <v>226</v>
      </c>
      <c r="S166" s="201"/>
      <c r="T166" s="115" t="s">
        <v>118</v>
      </c>
      <c r="U166" s="134"/>
      <c r="V166" s="180" t="s">
        <v>104</v>
      </c>
      <c r="W166" s="127" t="s">
        <v>5</v>
      </c>
      <c r="X166" s="127" t="s">
        <v>5</v>
      </c>
      <c r="AC166" s="8"/>
      <c r="AD166" s="8"/>
      <c r="AE166" s="8"/>
      <c r="AF166" s="8"/>
      <c r="AG166" s="8"/>
    </row>
    <row r="167" spans="1:33" ht="120" customHeight="1">
      <c r="A167" s="338">
        <v>167</v>
      </c>
      <c r="C167" s="171" t="s">
        <v>103</v>
      </c>
      <c r="D167" s="180"/>
      <c r="E167" s="25" t="s">
        <v>526</v>
      </c>
      <c r="F167" s="7"/>
      <c r="G167" s="417" t="s">
        <v>1525</v>
      </c>
      <c r="H167" s="196" t="s">
        <v>5</v>
      </c>
      <c r="I167" s="385" t="str">
        <f>IF(H150=FX!C97,FX!C79,FX!C77)</f>
        <v>Intermediate</v>
      </c>
      <c r="J167" s="385"/>
      <c r="K167" s="410" t="s">
        <v>144</v>
      </c>
      <c r="L167" s="93" t="str">
        <f>IF($H$150="No",FX!$C$79,H167)</f>
        <v>Yes</v>
      </c>
      <c r="M167" s="87"/>
      <c r="N167" s="3"/>
      <c r="O167" s="106" t="s">
        <v>527</v>
      </c>
      <c r="P167" s="106"/>
      <c r="Q167" s="106" t="s">
        <v>227</v>
      </c>
      <c r="R167" s="201" t="s">
        <v>228</v>
      </c>
      <c r="S167" s="201"/>
      <c r="T167" s="115" t="s">
        <v>118</v>
      </c>
      <c r="U167" s="134"/>
      <c r="V167" s="180" t="s">
        <v>103</v>
      </c>
      <c r="W167" s="123" t="str">
        <f>IF($H$150="","",IF($H$150="yes","","Yes"))</f>
        <v/>
      </c>
      <c r="X167" s="123"/>
      <c r="AC167" s="8"/>
      <c r="AD167" s="8"/>
      <c r="AE167" s="8"/>
      <c r="AF167" s="8"/>
      <c r="AG167" s="8"/>
    </row>
    <row r="168" spans="1:33" ht="120" customHeight="1">
      <c r="A168" s="338">
        <v>168</v>
      </c>
      <c r="C168" s="171" t="s">
        <v>102</v>
      </c>
      <c r="D168" s="180"/>
      <c r="E168" s="25" t="s">
        <v>528</v>
      </c>
      <c r="F168" s="7"/>
      <c r="G168" s="417" t="s">
        <v>1526</v>
      </c>
      <c r="H168" s="196" t="s">
        <v>5</v>
      </c>
      <c r="I168" s="385" t="str">
        <f>IF(H150=FX!C97,FX!C79,FX!C77)</f>
        <v>Intermediate</v>
      </c>
      <c r="J168" s="385"/>
      <c r="K168" s="410" t="s">
        <v>144</v>
      </c>
      <c r="L168" s="93" t="str">
        <f>IF($H$150="No",FX!$C$79,H168)</f>
        <v>Yes</v>
      </c>
      <c r="M168" s="87"/>
      <c r="N168" s="3"/>
      <c r="O168" s="106" t="s">
        <v>529</v>
      </c>
      <c r="P168" s="106"/>
      <c r="Q168" s="106" t="s">
        <v>531</v>
      </c>
      <c r="R168" s="201" t="s">
        <v>229</v>
      </c>
      <c r="S168" s="201"/>
      <c r="T168" s="115" t="s">
        <v>118</v>
      </c>
      <c r="U168" s="134"/>
      <c r="V168" s="180" t="s">
        <v>102</v>
      </c>
      <c r="W168" s="123" t="str">
        <f>IF($H$150="","",IF($H$150="yes","","Yes"))</f>
        <v/>
      </c>
      <c r="X168" s="123"/>
      <c r="AC168" s="8"/>
      <c r="AD168" s="8"/>
      <c r="AE168" s="8"/>
      <c r="AF168" s="8"/>
      <c r="AG168" s="8"/>
    </row>
    <row r="169" spans="1:33" ht="120" customHeight="1">
      <c r="A169" s="339">
        <v>169</v>
      </c>
      <c r="C169" s="171" t="s">
        <v>101</v>
      </c>
      <c r="D169" s="180"/>
      <c r="E169" s="25" t="s">
        <v>197</v>
      </c>
      <c r="F169" s="7"/>
      <c r="G169" s="417" t="s">
        <v>1527</v>
      </c>
      <c r="H169" s="196" t="s">
        <v>5</v>
      </c>
      <c r="I169" s="385" t="str">
        <f>IF(H150=FX!C97,FX!C79,FX!C77)</f>
        <v>Intermediate</v>
      </c>
      <c r="J169" s="385"/>
      <c r="K169" s="410" t="s">
        <v>126</v>
      </c>
      <c r="L169" s="93" t="str">
        <f>IF($H$150="No",FX!$C$79,H169)</f>
        <v>Yes</v>
      </c>
      <c r="M169" s="87"/>
      <c r="N169" s="3"/>
      <c r="O169" s="106" t="s">
        <v>385</v>
      </c>
      <c r="P169" s="106" t="s">
        <v>253</v>
      </c>
      <c r="Q169" s="106" t="s">
        <v>532</v>
      </c>
      <c r="R169" s="200"/>
      <c r="S169" s="200"/>
      <c r="T169" s="115" t="s">
        <v>140</v>
      </c>
      <c r="U169" s="134"/>
      <c r="V169" s="180" t="s">
        <v>101</v>
      </c>
      <c r="W169" s="123" t="str">
        <f>IF($H$150="","",IF($H$150="yes","","Yes"))</f>
        <v/>
      </c>
      <c r="X169" s="123"/>
      <c r="AC169" s="8"/>
      <c r="AD169" s="8"/>
      <c r="AE169" s="8"/>
      <c r="AF169" s="8"/>
      <c r="AG169" s="8"/>
    </row>
    <row r="170" spans="1:33" ht="120" customHeight="1">
      <c r="A170" s="338">
        <v>170</v>
      </c>
      <c r="C170" s="171" t="s">
        <v>143</v>
      </c>
      <c r="D170" s="180"/>
      <c r="E170" s="25" t="s">
        <v>114</v>
      </c>
      <c r="F170" s="7"/>
      <c r="G170" s="417" t="s">
        <v>1528</v>
      </c>
      <c r="H170" s="196" t="s">
        <v>5</v>
      </c>
      <c r="I170" s="385" t="str">
        <f>IF(H150=FX!C97,FX!C79,FX!C78)</f>
        <v>Advanced</v>
      </c>
      <c r="J170" s="385"/>
      <c r="K170" s="410" t="s">
        <v>126</v>
      </c>
      <c r="L170" s="93" t="str">
        <f>IF($H$150="No",FX!$C$79,H170)</f>
        <v>Yes</v>
      </c>
      <c r="M170" s="87"/>
      <c r="N170" s="3"/>
      <c r="O170" s="106" t="s">
        <v>533</v>
      </c>
      <c r="P170" s="106"/>
      <c r="Q170" s="106" t="s">
        <v>534</v>
      </c>
      <c r="R170" s="200"/>
      <c r="S170" s="200"/>
      <c r="T170" s="115" t="s">
        <v>117</v>
      </c>
      <c r="U170" s="136"/>
      <c r="V170" s="180" t="s">
        <v>143</v>
      </c>
      <c r="W170" s="123" t="s">
        <v>5</v>
      </c>
      <c r="X170" s="123" t="s">
        <v>5</v>
      </c>
      <c r="AC170" s="8"/>
      <c r="AD170" s="8"/>
      <c r="AE170" s="8"/>
      <c r="AF170" s="8"/>
      <c r="AG170" s="8"/>
    </row>
    <row r="171" spans="1:33" ht="60" customHeight="1">
      <c r="A171" s="338">
        <v>171</v>
      </c>
      <c r="C171" s="171"/>
      <c r="D171" s="180"/>
      <c r="E171" s="37" t="s">
        <v>96</v>
      </c>
      <c r="F171" s="38"/>
      <c r="G171" s="420" t="s">
        <v>1529</v>
      </c>
      <c r="H171" s="401"/>
      <c r="I171" s="385"/>
      <c r="J171" s="385"/>
      <c r="K171" s="410"/>
      <c r="M171" s="87"/>
      <c r="N171" s="3"/>
      <c r="O171" s="106"/>
      <c r="P171" s="106" t="s">
        <v>253</v>
      </c>
      <c r="Q171" s="106"/>
      <c r="R171" s="200"/>
      <c r="S171" s="200"/>
      <c r="T171" s="115"/>
      <c r="U171" s="134"/>
      <c r="V171" s="180"/>
      <c r="W171" s="123"/>
      <c r="X171" s="123"/>
      <c r="AC171" s="8"/>
      <c r="AD171" s="8"/>
      <c r="AE171" s="8"/>
      <c r="AF171" s="8"/>
      <c r="AG171" s="8"/>
    </row>
    <row r="172" spans="1:33" ht="120" customHeight="1">
      <c r="A172" s="338">
        <v>172</v>
      </c>
      <c r="C172" s="171"/>
      <c r="D172" s="180"/>
      <c r="E172" s="25" t="s">
        <v>1060</v>
      </c>
      <c r="F172" s="7"/>
      <c r="G172" s="417" t="s">
        <v>1530</v>
      </c>
      <c r="H172" s="196" t="s">
        <v>579</v>
      </c>
      <c r="I172" s="392" t="str">
        <f>IF(H172="No",L172,"")</f>
        <v>Go to FSA 99</v>
      </c>
      <c r="J172" s="392"/>
      <c r="K172" s="410"/>
      <c r="L172" s="93" t="s">
        <v>1264</v>
      </c>
      <c r="M172" s="87"/>
      <c r="N172" s="3"/>
      <c r="O172" s="106"/>
      <c r="P172" s="106"/>
      <c r="Q172" s="106"/>
      <c r="R172" s="200"/>
      <c r="S172" s="200"/>
      <c r="T172" s="115"/>
      <c r="U172" s="136"/>
      <c r="V172" s="180"/>
      <c r="W172" s="127"/>
      <c r="X172" s="123"/>
      <c r="AC172" s="8"/>
      <c r="AD172" s="8"/>
      <c r="AE172" s="8"/>
      <c r="AF172" s="8"/>
      <c r="AG172" s="8"/>
    </row>
    <row r="173" spans="1:33" ht="120" customHeight="1">
      <c r="A173" s="338">
        <v>173</v>
      </c>
      <c r="C173" s="171" t="s">
        <v>106</v>
      </c>
      <c r="D173" s="180"/>
      <c r="E173" s="25" t="s">
        <v>191</v>
      </c>
      <c r="F173" s="7"/>
      <c r="G173" s="417" t="s">
        <v>1531</v>
      </c>
      <c r="H173" s="196"/>
      <c r="I173" s="385" t="str">
        <f>IF(H172=FX!C97,FX!C79,FX!C76)</f>
        <v>Not Applicable</v>
      </c>
      <c r="J173" s="385"/>
      <c r="K173" s="410" t="s">
        <v>144</v>
      </c>
      <c r="L173" s="93" t="str">
        <f>IF($H$172="No",FX!$C$79,H173)</f>
        <v>Not Applicable</v>
      </c>
      <c r="M173" s="87"/>
      <c r="N173" s="3"/>
      <c r="O173" s="106" t="s">
        <v>535</v>
      </c>
      <c r="P173" s="106"/>
      <c r="Q173" s="106" t="s">
        <v>536</v>
      </c>
      <c r="R173" s="201" t="s">
        <v>293</v>
      </c>
      <c r="S173" s="201"/>
      <c r="T173" s="115" t="s">
        <v>118</v>
      </c>
      <c r="U173" s="134"/>
      <c r="V173" s="180" t="s">
        <v>106</v>
      </c>
      <c r="W173" s="123" t="str">
        <f>IF($H$172="","",IF($H$172="yes","","Yes"))</f>
        <v>Yes</v>
      </c>
      <c r="X173" s="123"/>
      <c r="AC173" s="8"/>
      <c r="AD173" s="8"/>
      <c r="AE173" s="8"/>
      <c r="AF173" s="8"/>
      <c r="AG173" s="8"/>
    </row>
    <row r="174" spans="1:33" ht="120" customHeight="1">
      <c r="A174" s="338">
        <v>174</v>
      </c>
      <c r="C174" s="171" t="s">
        <v>20</v>
      </c>
      <c r="D174" s="180"/>
      <c r="E174" s="25" t="s">
        <v>167</v>
      </c>
      <c r="F174" s="7"/>
      <c r="G174" s="417" t="s">
        <v>1532</v>
      </c>
      <c r="H174" s="196"/>
      <c r="I174" s="385" t="str">
        <f>IF(H172=FX!C97,FX!C79,FX!C76)</f>
        <v>Not Applicable</v>
      </c>
      <c r="J174" s="385"/>
      <c r="K174" s="410" t="s">
        <v>144</v>
      </c>
      <c r="L174" s="93" t="str">
        <f>IF($H$172="No",FX!$C$79,H174)</f>
        <v>Not Applicable</v>
      </c>
      <c r="M174" s="87"/>
      <c r="N174" s="3"/>
      <c r="O174" s="106" t="s">
        <v>275</v>
      </c>
      <c r="P174" s="106"/>
      <c r="Q174" s="106" t="s">
        <v>537</v>
      </c>
      <c r="R174" s="201" t="s">
        <v>230</v>
      </c>
      <c r="S174" s="201"/>
      <c r="T174" s="115" t="s">
        <v>118</v>
      </c>
      <c r="U174" s="134"/>
      <c r="V174" s="180" t="s">
        <v>20</v>
      </c>
      <c r="W174" s="123" t="str">
        <f>IF($H$172="","",IF($H$172="yes","","Yes"))</f>
        <v>Yes</v>
      </c>
      <c r="X174" s="123"/>
      <c r="AC174" s="8"/>
      <c r="AD174" s="8"/>
      <c r="AE174" s="8"/>
      <c r="AF174" s="8"/>
      <c r="AG174" s="8"/>
    </row>
    <row r="175" spans="1:33" ht="120" customHeight="1">
      <c r="A175" s="339">
        <v>175</v>
      </c>
      <c r="C175" s="171" t="s">
        <v>21</v>
      </c>
      <c r="D175" s="180"/>
      <c r="E175" s="25" t="s">
        <v>168</v>
      </c>
      <c r="F175" s="7"/>
      <c r="G175" s="417" t="s">
        <v>1533</v>
      </c>
      <c r="H175" s="196"/>
      <c r="I175" s="385" t="str">
        <f>IF(H172=FX!C97,FX!C79,FX!C77)</f>
        <v>Not Applicable</v>
      </c>
      <c r="J175" s="385"/>
      <c r="K175" s="410" t="s">
        <v>144</v>
      </c>
      <c r="L175" s="93" t="str">
        <f>IF($H$172="No",FX!$C$79,H175)</f>
        <v>Not Applicable</v>
      </c>
      <c r="M175" s="87"/>
      <c r="N175" s="3"/>
      <c r="O175" s="106" t="s">
        <v>538</v>
      </c>
      <c r="P175" s="106"/>
      <c r="Q175" s="106" t="s">
        <v>539</v>
      </c>
      <c r="R175" s="200"/>
      <c r="S175" s="200"/>
      <c r="T175" s="115" t="s">
        <v>118</v>
      </c>
      <c r="U175" s="134"/>
      <c r="V175" s="180" t="s">
        <v>21</v>
      </c>
      <c r="W175" s="123" t="str">
        <f>IF($H$172="","",IF($H$172="yes","","Yes"))</f>
        <v>Yes</v>
      </c>
      <c r="X175" s="123"/>
      <c r="AC175" s="8"/>
      <c r="AD175" s="8"/>
      <c r="AE175" s="8"/>
      <c r="AF175" s="8"/>
      <c r="AG175" s="8"/>
    </row>
    <row r="176" spans="1:33" ht="60" customHeight="1">
      <c r="A176" s="338">
        <v>176</v>
      </c>
      <c r="C176" s="171"/>
      <c r="D176" s="180"/>
      <c r="E176" s="37" t="s">
        <v>1281</v>
      </c>
      <c r="F176" s="38"/>
      <c r="G176" s="420" t="s">
        <v>1534</v>
      </c>
      <c r="H176" s="401"/>
      <c r="I176" s="385"/>
      <c r="J176" s="385"/>
      <c r="K176" s="410"/>
      <c r="M176" s="87"/>
      <c r="N176" s="3"/>
      <c r="O176" s="106"/>
      <c r="P176" s="106"/>
      <c r="Q176" s="106"/>
      <c r="R176" s="200"/>
      <c r="S176" s="200"/>
      <c r="T176" s="115"/>
      <c r="U176" s="134"/>
      <c r="V176" s="180"/>
      <c r="W176" s="123"/>
      <c r="X176" s="123"/>
      <c r="AC176" s="8"/>
      <c r="AD176" s="8"/>
      <c r="AE176" s="8"/>
      <c r="AF176" s="8"/>
      <c r="AG176" s="8"/>
    </row>
    <row r="177" spans="1:33" ht="120" customHeight="1">
      <c r="A177" s="338">
        <v>177</v>
      </c>
      <c r="C177" s="171"/>
      <c r="D177" s="180"/>
      <c r="E177" s="458" t="s">
        <v>1265</v>
      </c>
      <c r="F177" s="7"/>
      <c r="G177" s="417" t="s">
        <v>1535</v>
      </c>
      <c r="H177" s="196"/>
      <c r="I177" s="392" t="str">
        <f>IF(H177="No",L177,"")</f>
        <v/>
      </c>
      <c r="J177" s="392"/>
      <c r="K177" s="410"/>
      <c r="L177" s="93" t="s">
        <v>1266</v>
      </c>
      <c r="M177" s="87"/>
      <c r="N177" s="3"/>
      <c r="O177" s="106"/>
      <c r="P177" s="106"/>
      <c r="Q177" s="106"/>
      <c r="R177" s="200"/>
      <c r="S177" s="200"/>
      <c r="T177" s="115"/>
      <c r="U177" s="136"/>
      <c r="V177" s="180"/>
      <c r="W177" s="123"/>
      <c r="X177" s="123"/>
      <c r="AC177" s="8"/>
      <c r="AD177" s="8"/>
      <c r="AE177" s="8"/>
      <c r="AF177" s="8"/>
      <c r="AG177" s="8"/>
    </row>
    <row r="178" spans="1:33" ht="120" customHeight="1">
      <c r="A178" s="338">
        <v>178</v>
      </c>
      <c r="C178" s="171" t="s">
        <v>108</v>
      </c>
      <c r="D178" s="180"/>
      <c r="E178" s="25" t="s">
        <v>540</v>
      </c>
      <c r="F178" s="7"/>
      <c r="G178" s="417" t="s">
        <v>1536</v>
      </c>
      <c r="H178" s="196" t="s">
        <v>5</v>
      </c>
      <c r="I178" s="385" t="str">
        <f>IF(H177=FX!C97,FX!C79,FX!C76)</f>
        <v>Essential</v>
      </c>
      <c r="J178" s="385"/>
      <c r="K178" s="410" t="s">
        <v>144</v>
      </c>
      <c r="L178" s="93" t="str">
        <f>IF($H$177="No",FX!$C$79,H178)</f>
        <v>Yes</v>
      </c>
      <c r="M178" s="87"/>
      <c r="N178" s="3"/>
      <c r="O178" s="106" t="s">
        <v>541</v>
      </c>
      <c r="P178" s="106" t="s">
        <v>253</v>
      </c>
      <c r="Q178" s="106" t="s">
        <v>542</v>
      </c>
      <c r="R178" s="201" t="s">
        <v>221</v>
      </c>
      <c r="S178" s="201"/>
      <c r="T178" s="115" t="s">
        <v>118</v>
      </c>
      <c r="U178" s="134"/>
      <c r="V178" s="180" t="s">
        <v>108</v>
      </c>
      <c r="W178" s="123" t="str">
        <f t="shared" ref="W178:W183" si="6">IF($H$177="","",IF($H$177="yes","","Yes"))</f>
        <v/>
      </c>
      <c r="X178" s="123"/>
      <c r="AC178" s="8"/>
      <c r="AD178" s="8"/>
      <c r="AE178" s="8"/>
      <c r="AF178" s="8"/>
      <c r="AG178" s="8"/>
    </row>
    <row r="179" spans="1:33" ht="120" customHeight="1">
      <c r="A179" s="339">
        <v>179</v>
      </c>
      <c r="C179" s="171" t="s">
        <v>109</v>
      </c>
      <c r="D179" s="180"/>
      <c r="E179" s="25" t="s">
        <v>169</v>
      </c>
      <c r="F179" s="7"/>
      <c r="G179" s="417" t="s">
        <v>1537</v>
      </c>
      <c r="H179" s="196" t="s">
        <v>5</v>
      </c>
      <c r="I179" s="385" t="str">
        <f>IF(H177=FX!C97,FX!C79,FX!C77)</f>
        <v>Intermediate</v>
      </c>
      <c r="J179" s="385"/>
      <c r="K179" s="410" t="s">
        <v>144</v>
      </c>
      <c r="L179" s="93" t="str">
        <f>IF($H$177="No",FX!$C$79,H179)</f>
        <v>Yes</v>
      </c>
      <c r="M179" s="87"/>
      <c r="N179" s="3"/>
      <c r="O179" s="106" t="s">
        <v>543</v>
      </c>
      <c r="P179" s="106"/>
      <c r="Q179" s="106" t="s">
        <v>544</v>
      </c>
      <c r="R179" s="201" t="s">
        <v>222</v>
      </c>
      <c r="S179" s="201"/>
      <c r="T179" s="115" t="s">
        <v>118</v>
      </c>
      <c r="U179" s="134"/>
      <c r="V179" s="180" t="s">
        <v>109</v>
      </c>
      <c r="W179" s="123" t="str">
        <f t="shared" si="6"/>
        <v/>
      </c>
      <c r="X179" s="123"/>
      <c r="AC179" s="8"/>
      <c r="AD179" s="8"/>
      <c r="AE179" s="8"/>
      <c r="AF179" s="8"/>
      <c r="AG179" s="8"/>
    </row>
    <row r="180" spans="1:33" ht="120" customHeight="1">
      <c r="A180" s="338">
        <v>180</v>
      </c>
      <c r="C180" s="171" t="s">
        <v>110</v>
      </c>
      <c r="D180" s="180"/>
      <c r="E180" s="25" t="s">
        <v>547</v>
      </c>
      <c r="F180" s="7"/>
      <c r="G180" s="417" t="s">
        <v>1538</v>
      </c>
      <c r="H180" s="196" t="s">
        <v>5</v>
      </c>
      <c r="I180" s="385" t="str">
        <f>IF(H177=FX!C97,FX!C79,FX!C77)</f>
        <v>Intermediate</v>
      </c>
      <c r="J180" s="385"/>
      <c r="K180" s="410" t="s">
        <v>144</v>
      </c>
      <c r="L180" s="93" t="str">
        <f>IF($H$177="No",FX!$C$79,H180)</f>
        <v>Yes</v>
      </c>
      <c r="M180" s="87"/>
      <c r="N180" s="3"/>
      <c r="O180" s="106" t="s">
        <v>548</v>
      </c>
      <c r="P180" s="106" t="s">
        <v>253</v>
      </c>
      <c r="Q180" s="106" t="s">
        <v>231</v>
      </c>
      <c r="R180" s="201" t="s">
        <v>232</v>
      </c>
      <c r="S180" s="201"/>
      <c r="T180" s="115" t="s">
        <v>118</v>
      </c>
      <c r="U180" s="134"/>
      <c r="V180" s="180" t="s">
        <v>110</v>
      </c>
      <c r="W180" s="123" t="str">
        <f t="shared" si="6"/>
        <v/>
      </c>
      <c r="X180" s="123"/>
      <c r="AC180" s="8"/>
      <c r="AD180" s="8"/>
      <c r="AE180" s="8"/>
      <c r="AF180" s="8"/>
      <c r="AG180" s="8"/>
    </row>
    <row r="181" spans="1:33" ht="120" customHeight="1">
      <c r="A181" s="338">
        <v>181</v>
      </c>
      <c r="C181" s="171" t="s">
        <v>111</v>
      </c>
      <c r="D181" s="180"/>
      <c r="E181" s="25" t="s">
        <v>223</v>
      </c>
      <c r="F181" s="7"/>
      <c r="G181" s="417" t="s">
        <v>1539</v>
      </c>
      <c r="H181" s="196" t="s">
        <v>5</v>
      </c>
      <c r="I181" s="385" t="str">
        <f>IF(H177=FX!C97,FX!C79,FX!C77)</f>
        <v>Intermediate</v>
      </c>
      <c r="J181" s="385"/>
      <c r="K181" s="410" t="s">
        <v>144</v>
      </c>
      <c r="L181" s="93" t="str">
        <f>IF($H$177="No",FX!$C$79,H181)</f>
        <v>Yes</v>
      </c>
      <c r="M181" s="87"/>
      <c r="N181" s="3"/>
      <c r="O181" s="106" t="s">
        <v>549</v>
      </c>
      <c r="P181" s="106"/>
      <c r="Q181" s="106"/>
      <c r="R181" s="200"/>
      <c r="S181" s="200"/>
      <c r="T181" s="115" t="s">
        <v>118</v>
      </c>
      <c r="U181" s="134"/>
      <c r="V181" s="180" t="s">
        <v>111</v>
      </c>
      <c r="W181" s="123" t="str">
        <f t="shared" si="6"/>
        <v/>
      </c>
      <c r="X181" s="123"/>
      <c r="AC181" s="8"/>
      <c r="AD181" s="8"/>
      <c r="AE181" s="8"/>
      <c r="AF181" s="8"/>
      <c r="AG181" s="8"/>
    </row>
    <row r="182" spans="1:33" ht="120" customHeight="1">
      <c r="A182" s="338">
        <v>182</v>
      </c>
      <c r="C182" s="171" t="s">
        <v>181</v>
      </c>
      <c r="D182" s="180"/>
      <c r="E182" s="25" t="s">
        <v>550</v>
      </c>
      <c r="F182" s="7"/>
      <c r="G182" s="417" t="s">
        <v>1540</v>
      </c>
      <c r="H182" s="196" t="s">
        <v>5</v>
      </c>
      <c r="I182" s="385" t="str">
        <f>IF(H177=FX!C97,FX!C79,FX!C77)</f>
        <v>Intermediate</v>
      </c>
      <c r="J182" s="385"/>
      <c r="K182" s="410" t="s">
        <v>144</v>
      </c>
      <c r="L182" s="93" t="str">
        <f>IF($H$177="No",FX!$C$79,H182)</f>
        <v>Yes</v>
      </c>
      <c r="M182" s="87"/>
      <c r="N182" s="3"/>
      <c r="O182" s="106" t="s">
        <v>551</v>
      </c>
      <c r="P182" s="106" t="s">
        <v>251</v>
      </c>
      <c r="Q182" s="106" t="s">
        <v>276</v>
      </c>
      <c r="R182" s="200"/>
      <c r="S182" s="200"/>
      <c r="T182" s="115" t="s">
        <v>118</v>
      </c>
      <c r="U182" s="134"/>
      <c r="V182" s="180" t="s">
        <v>181</v>
      </c>
      <c r="W182" s="123" t="str">
        <f t="shared" si="6"/>
        <v/>
      </c>
      <c r="X182" s="123"/>
      <c r="AC182" s="8"/>
      <c r="AD182" s="8"/>
      <c r="AE182" s="8"/>
      <c r="AF182" s="8"/>
      <c r="AG182" s="8"/>
    </row>
    <row r="183" spans="1:33" ht="120" customHeight="1" thickBot="1">
      <c r="A183" s="338">
        <v>183</v>
      </c>
      <c r="C183" s="171" t="s">
        <v>145</v>
      </c>
      <c r="D183" s="180"/>
      <c r="E183" s="458" t="s">
        <v>170</v>
      </c>
      <c r="F183" s="7"/>
      <c r="G183" s="417" t="s">
        <v>1541</v>
      </c>
      <c r="H183" s="196"/>
      <c r="I183" s="385" t="str">
        <f>IF(H177=FX!C97,FX!C79,FX!C78)</f>
        <v>Advanced</v>
      </c>
      <c r="J183" s="385"/>
      <c r="K183" s="410" t="s">
        <v>144</v>
      </c>
      <c r="L183" s="93">
        <f>IF($H$177="No",FX!$C$79,H183)</f>
        <v>0</v>
      </c>
      <c r="M183" s="87"/>
      <c r="N183" s="3"/>
      <c r="O183" s="106" t="s">
        <v>552</v>
      </c>
      <c r="P183" s="106"/>
      <c r="Q183" s="106" t="s">
        <v>553</v>
      </c>
      <c r="R183" s="200"/>
      <c r="S183" s="200"/>
      <c r="T183" s="115" t="s">
        <v>118</v>
      </c>
      <c r="U183" s="136"/>
      <c r="V183" s="180" t="s">
        <v>145</v>
      </c>
      <c r="W183" s="123" t="str">
        <f t="shared" si="6"/>
        <v/>
      </c>
      <c r="X183" s="123"/>
      <c r="AC183" s="8"/>
      <c r="AD183" s="8"/>
      <c r="AE183" s="8"/>
      <c r="AF183" s="8"/>
      <c r="AG183" s="8"/>
    </row>
    <row r="184" spans="1:33" ht="50.1" customHeight="1">
      <c r="A184" s="338">
        <v>184</v>
      </c>
      <c r="C184" s="171"/>
      <c r="D184" s="180"/>
      <c r="E184" s="37" t="s">
        <v>105</v>
      </c>
      <c r="F184" s="7"/>
      <c r="G184" s="420" t="s">
        <v>1542</v>
      </c>
      <c r="H184" s="155"/>
      <c r="I184" s="385"/>
      <c r="J184" s="385"/>
      <c r="K184" s="410"/>
      <c r="M184" s="87"/>
      <c r="N184" s="3"/>
      <c r="O184" s="106"/>
      <c r="P184" s="106"/>
      <c r="Q184" s="106"/>
      <c r="R184" s="200"/>
      <c r="S184" s="200"/>
      <c r="T184" s="115"/>
      <c r="U184" s="134"/>
      <c r="V184" s="180"/>
      <c r="W184" s="123"/>
      <c r="X184" s="123"/>
      <c r="AC184" s="8"/>
      <c r="AD184" s="8"/>
      <c r="AE184" s="8"/>
      <c r="AF184" s="8"/>
      <c r="AG184" s="8"/>
    </row>
    <row r="185" spans="1:33" ht="120" customHeight="1">
      <c r="A185" s="339">
        <v>185</v>
      </c>
      <c r="C185" s="171" t="s">
        <v>193</v>
      </c>
      <c r="D185" s="180"/>
      <c r="E185" s="25" t="s">
        <v>107</v>
      </c>
      <c r="F185" s="7"/>
      <c r="G185" s="417" t="s">
        <v>1543</v>
      </c>
      <c r="H185" s="196" t="s">
        <v>5</v>
      </c>
      <c r="I185" s="385" t="s">
        <v>2</v>
      </c>
      <c r="J185" s="385"/>
      <c r="K185" s="410" t="s">
        <v>144</v>
      </c>
      <c r="L185" s="93" t="str">
        <f>H185</f>
        <v>Yes</v>
      </c>
      <c r="M185" s="87"/>
      <c r="N185" s="3"/>
      <c r="O185" s="106" t="s">
        <v>305</v>
      </c>
      <c r="P185" s="106" t="s">
        <v>250</v>
      </c>
      <c r="Q185" s="106" t="s">
        <v>554</v>
      </c>
      <c r="R185" s="199" t="s">
        <v>222</v>
      </c>
      <c r="S185" s="199"/>
      <c r="T185" s="115" t="s">
        <v>118</v>
      </c>
      <c r="U185" s="134"/>
      <c r="V185" s="180" t="s">
        <v>193</v>
      </c>
      <c r="W185" s="123"/>
      <c r="X185" s="123"/>
      <c r="AC185" s="8"/>
      <c r="AD185" s="8"/>
      <c r="AE185" s="8"/>
      <c r="AF185" s="8"/>
      <c r="AG185" s="8"/>
    </row>
    <row r="186" spans="1:33" ht="120" customHeight="1">
      <c r="A186" s="338">
        <v>186</v>
      </c>
      <c r="C186" s="171" t="s">
        <v>146</v>
      </c>
      <c r="D186" s="180"/>
      <c r="E186" s="25" t="s">
        <v>555</v>
      </c>
      <c r="F186" s="7"/>
      <c r="G186" s="417" t="s">
        <v>1544</v>
      </c>
      <c r="H186" s="196" t="s">
        <v>5</v>
      </c>
      <c r="I186" s="385" t="s">
        <v>2</v>
      </c>
      <c r="J186" s="385"/>
      <c r="K186" s="410" t="s">
        <v>144</v>
      </c>
      <c r="L186" s="93" t="str">
        <f>H186</f>
        <v>Yes</v>
      </c>
      <c r="M186" s="87"/>
      <c r="N186" s="3"/>
      <c r="O186" s="106" t="s">
        <v>556</v>
      </c>
      <c r="P186" s="106"/>
      <c r="Q186" s="106" t="s">
        <v>557</v>
      </c>
      <c r="R186" s="201" t="s">
        <v>217</v>
      </c>
      <c r="S186" s="201"/>
      <c r="T186" s="115" t="s">
        <v>118</v>
      </c>
      <c r="U186" s="134"/>
      <c r="V186" s="180" t="s">
        <v>146</v>
      </c>
      <c r="W186" s="123" t="s">
        <v>5</v>
      </c>
      <c r="X186" s="123" t="s">
        <v>5</v>
      </c>
      <c r="AC186" s="8"/>
      <c r="AD186" s="8"/>
      <c r="AE186" s="8"/>
      <c r="AF186" s="8"/>
      <c r="AG186" s="8"/>
    </row>
    <row r="187" spans="1:33" ht="120" customHeight="1">
      <c r="A187" s="338">
        <v>187</v>
      </c>
      <c r="C187" s="171" t="s">
        <v>147</v>
      </c>
      <c r="D187" s="180"/>
      <c r="E187" s="25" t="s">
        <v>369</v>
      </c>
      <c r="F187" s="7"/>
      <c r="G187" s="417" t="s">
        <v>1545</v>
      </c>
      <c r="H187" s="196" t="s">
        <v>5</v>
      </c>
      <c r="I187" s="385" t="s">
        <v>2</v>
      </c>
      <c r="J187" s="385"/>
      <c r="K187" s="410" t="s">
        <v>144</v>
      </c>
      <c r="L187" s="93" t="str">
        <f>H187</f>
        <v>Yes</v>
      </c>
      <c r="M187" s="87"/>
      <c r="N187" s="3"/>
      <c r="O187" s="106" t="s">
        <v>558</v>
      </c>
      <c r="P187" s="106" t="s">
        <v>475</v>
      </c>
      <c r="Q187" s="106" t="s">
        <v>559</v>
      </c>
      <c r="R187" s="201" t="s">
        <v>334</v>
      </c>
      <c r="S187" s="201"/>
      <c r="T187" s="115" t="s">
        <v>118</v>
      </c>
      <c r="U187" s="134"/>
      <c r="V187" s="180" t="s">
        <v>147</v>
      </c>
      <c r="W187" s="123" t="s">
        <v>5</v>
      </c>
      <c r="X187" s="123"/>
      <c r="AC187" s="8"/>
      <c r="AD187" s="8"/>
      <c r="AE187" s="8"/>
      <c r="AF187" s="8"/>
      <c r="AG187" s="8"/>
    </row>
    <row r="188" spans="1:33" ht="120" customHeight="1">
      <c r="A188" s="338">
        <v>188</v>
      </c>
      <c r="C188" s="171" t="s">
        <v>148</v>
      </c>
      <c r="D188" s="180"/>
      <c r="E188" s="25" t="s">
        <v>560</v>
      </c>
      <c r="F188" s="7"/>
      <c r="G188" s="417" t="s">
        <v>1546</v>
      </c>
      <c r="H188" s="196" t="s">
        <v>5</v>
      </c>
      <c r="I188" s="385" t="s">
        <v>2</v>
      </c>
      <c r="J188" s="385"/>
      <c r="K188" s="410" t="s">
        <v>144</v>
      </c>
      <c r="L188" s="93" t="str">
        <f>H188</f>
        <v>Yes</v>
      </c>
      <c r="M188" s="87"/>
      <c r="N188" s="3"/>
      <c r="O188" s="106" t="s">
        <v>561</v>
      </c>
      <c r="P188" s="106"/>
      <c r="Q188" s="106" t="s">
        <v>562</v>
      </c>
      <c r="R188" s="201" t="s">
        <v>335</v>
      </c>
      <c r="S188" s="201"/>
      <c r="T188" s="115" t="s">
        <v>118</v>
      </c>
      <c r="U188" s="134"/>
      <c r="V188" s="180" t="s">
        <v>148</v>
      </c>
      <c r="W188" s="123" t="s">
        <v>5</v>
      </c>
      <c r="X188" s="123" t="s">
        <v>5</v>
      </c>
      <c r="AC188" s="8"/>
      <c r="AD188" s="8"/>
      <c r="AE188" s="8"/>
      <c r="AF188" s="8"/>
      <c r="AG188" s="8"/>
    </row>
    <row r="189" spans="1:33" ht="120" customHeight="1" thickBot="1">
      <c r="A189" s="339">
        <v>189</v>
      </c>
      <c r="C189" s="171" t="s">
        <v>149</v>
      </c>
      <c r="D189" s="180"/>
      <c r="E189" s="25" t="s">
        <v>563</v>
      </c>
      <c r="F189" s="7"/>
      <c r="G189" s="417" t="s">
        <v>1547</v>
      </c>
      <c r="H189" s="196" t="s">
        <v>5</v>
      </c>
      <c r="I189" s="385" t="s">
        <v>248</v>
      </c>
      <c r="J189" s="385"/>
      <c r="K189" s="410" t="s">
        <v>144</v>
      </c>
      <c r="L189" s="93" t="str">
        <f>H189</f>
        <v>Yes</v>
      </c>
      <c r="M189" s="87"/>
      <c r="N189" s="3"/>
      <c r="O189" s="106" t="s">
        <v>564</v>
      </c>
      <c r="P189" s="106" t="s">
        <v>251</v>
      </c>
      <c r="Q189" s="106" t="s">
        <v>242</v>
      </c>
      <c r="R189" s="200"/>
      <c r="S189" s="200"/>
      <c r="T189" s="115" t="s">
        <v>118</v>
      </c>
      <c r="U189" s="136"/>
      <c r="V189" s="180" t="s">
        <v>149</v>
      </c>
      <c r="W189" s="123"/>
      <c r="X189" s="123"/>
      <c r="AC189" s="8"/>
      <c r="AD189" s="8"/>
      <c r="AE189" s="8"/>
      <c r="AF189" s="8"/>
      <c r="AG189" s="8"/>
    </row>
    <row r="190" spans="1:33" ht="9.6" customHeight="1" thickBot="1">
      <c r="A190" s="338">
        <v>190</v>
      </c>
      <c r="C190" s="171"/>
      <c r="D190" s="180"/>
      <c r="E190" s="25"/>
      <c r="F190" s="7"/>
      <c r="G190" s="427"/>
      <c r="H190" s="153"/>
      <c r="I190" s="385"/>
      <c r="J190" s="385"/>
      <c r="K190" s="123"/>
      <c r="M190" s="87"/>
      <c r="N190" s="3"/>
      <c r="O190" s="106"/>
      <c r="P190" s="106"/>
      <c r="Q190" s="106"/>
      <c r="R190" s="200"/>
      <c r="S190" s="200"/>
      <c r="T190" s="115"/>
      <c r="U190" s="134"/>
      <c r="V190" s="134"/>
      <c r="W190" s="123"/>
      <c r="X190" s="123"/>
      <c r="AC190" s="8"/>
      <c r="AD190" s="8"/>
      <c r="AE190" s="8"/>
      <c r="AF190" s="8"/>
      <c r="AG190" s="8"/>
    </row>
    <row r="191" spans="1:33" s="39" customFormat="1" ht="15" customHeight="1">
      <c r="A191" s="338">
        <v>191</v>
      </c>
      <c r="C191" s="175"/>
      <c r="D191" s="182"/>
      <c r="E191" s="40"/>
      <c r="F191" s="41"/>
      <c r="G191" s="29"/>
      <c r="H191" s="154"/>
      <c r="I191" s="394"/>
      <c r="J191" s="394"/>
      <c r="K191" s="128"/>
      <c r="L191" s="163"/>
      <c r="M191" s="169"/>
      <c r="N191" s="42"/>
      <c r="O191" s="110"/>
      <c r="P191" s="110"/>
      <c r="Q191" s="110"/>
      <c r="R191" s="204"/>
      <c r="S191" s="204"/>
      <c r="T191" s="118"/>
      <c r="U191" s="137"/>
      <c r="V191" s="137"/>
      <c r="W191" s="128"/>
      <c r="X191" s="128"/>
      <c r="Z191" s="8"/>
      <c r="AA191" s="8"/>
      <c r="AB191" s="8"/>
    </row>
    <row r="192" spans="1:33" ht="14.25" customHeight="1">
      <c r="A192" s="338">
        <v>192</v>
      </c>
      <c r="C192" s="171"/>
      <c r="D192" s="6"/>
      <c r="E192" s="25"/>
      <c r="F192" s="7"/>
      <c r="G192" s="185"/>
      <c r="H192" s="151"/>
      <c r="I192" s="385"/>
      <c r="J192" s="385"/>
      <c r="K192" s="385"/>
      <c r="M192" s="193"/>
      <c r="N192" s="16"/>
      <c r="O192" s="190"/>
      <c r="P192" s="190"/>
      <c r="Q192" s="190"/>
      <c r="R192" s="190"/>
      <c r="S192" s="190"/>
      <c r="T192" s="191"/>
      <c r="U192" s="189"/>
      <c r="V192" s="189"/>
      <c r="W192" s="189"/>
      <c r="X192" s="122"/>
      <c r="Y192" s="8"/>
      <c r="Z192" s="8"/>
      <c r="AC192" s="8"/>
      <c r="AD192" s="8"/>
      <c r="AE192" s="8"/>
      <c r="AF192" s="8"/>
      <c r="AG192" s="8"/>
    </row>
    <row r="193" spans="1:26" ht="45">
      <c r="A193" s="338">
        <v>197</v>
      </c>
      <c r="C193" s="183"/>
      <c r="D193" s="184"/>
      <c r="E193" s="379" t="s">
        <v>1356</v>
      </c>
      <c r="F193" s="185"/>
      <c r="H193" s="186"/>
      <c r="I193" s="395"/>
      <c r="J193" s="395"/>
      <c r="K193" s="395"/>
      <c r="M193" s="194"/>
      <c r="N193" s="8"/>
      <c r="O193" s="105"/>
      <c r="P193" s="105"/>
      <c r="Q193" s="105"/>
      <c r="R193" s="206"/>
      <c r="S193" s="206"/>
      <c r="T193" s="121"/>
      <c r="U193" s="145"/>
      <c r="V193" s="145"/>
      <c r="W193" s="146"/>
      <c r="X193" s="192"/>
      <c r="Y193" s="8"/>
      <c r="Z193" s="8"/>
    </row>
    <row r="194" spans="1:26" ht="9.6" customHeight="1" thickBot="1">
      <c r="A194" s="338">
        <v>198</v>
      </c>
      <c r="K194" s="396"/>
      <c r="M194" s="194"/>
      <c r="N194" s="8"/>
      <c r="O194" s="105"/>
      <c r="P194" s="105"/>
      <c r="Q194" s="105"/>
      <c r="R194" s="206"/>
      <c r="S194" s="206"/>
      <c r="T194" s="121"/>
      <c r="U194" s="145"/>
      <c r="V194" s="145"/>
      <c r="W194" s="146"/>
      <c r="X194" s="122"/>
      <c r="Y194" s="8"/>
      <c r="Z194" s="8"/>
    </row>
    <row r="195" spans="1:26" s="8" customFormat="1">
      <c r="A195" s="333"/>
      <c r="B195" s="74"/>
      <c r="C195" s="177"/>
      <c r="D195" s="144"/>
      <c r="E195" s="75"/>
      <c r="F195" s="44"/>
      <c r="G195" s="44"/>
      <c r="H195" s="159"/>
      <c r="I195" s="397"/>
      <c r="J195" s="397"/>
      <c r="K195" s="159"/>
      <c r="L195" s="187"/>
      <c r="O195" s="105"/>
      <c r="P195" s="105"/>
      <c r="Q195" s="105"/>
      <c r="R195" s="206"/>
      <c r="S195" s="206"/>
      <c r="T195" s="121"/>
      <c r="U195" s="145"/>
      <c r="V195" s="145"/>
      <c r="W195" s="146"/>
      <c r="X195" s="122"/>
    </row>
    <row r="196" spans="1:26" s="8" customFormat="1">
      <c r="A196" s="333"/>
      <c r="C196" s="178"/>
      <c r="D196" s="146"/>
      <c r="E196" s="33"/>
      <c r="F196" s="16"/>
      <c r="G196" s="16"/>
      <c r="H196" s="160"/>
      <c r="I196" s="398"/>
      <c r="J196" s="398"/>
      <c r="K196" s="122"/>
      <c r="L196" s="188"/>
      <c r="O196" s="105"/>
      <c r="P196" s="105"/>
      <c r="Q196" s="105"/>
      <c r="R196" s="206"/>
      <c r="S196" s="206"/>
      <c r="T196" s="121"/>
      <c r="U196" s="145"/>
      <c r="V196" s="145"/>
      <c r="W196" s="146"/>
      <c r="X196" s="122"/>
    </row>
    <row r="197" spans="1:26" s="8" customFormat="1">
      <c r="A197" s="333"/>
      <c r="C197" s="178"/>
      <c r="D197" s="146"/>
      <c r="E197" s="33"/>
      <c r="F197" s="16"/>
      <c r="G197" s="16"/>
      <c r="H197" s="160"/>
      <c r="I197" s="398"/>
      <c r="J197" s="398"/>
      <c r="K197" s="122"/>
      <c r="L197" s="188"/>
      <c r="O197" s="105"/>
      <c r="P197" s="105"/>
      <c r="Q197" s="105"/>
      <c r="R197" s="206"/>
      <c r="S197" s="206"/>
      <c r="T197" s="121"/>
      <c r="U197" s="145"/>
      <c r="V197" s="145"/>
      <c r="W197" s="146"/>
      <c r="X197" s="122"/>
    </row>
    <row r="198" spans="1:26" s="8" customFormat="1">
      <c r="A198" s="333"/>
      <c r="C198" s="178"/>
      <c r="D198" s="146"/>
      <c r="E198" s="33"/>
      <c r="F198" s="16"/>
      <c r="G198" s="16"/>
      <c r="H198" s="160"/>
      <c r="I198" s="398"/>
      <c r="J198" s="398"/>
      <c r="K198" s="122"/>
      <c r="L198" s="188"/>
      <c r="O198" s="105"/>
      <c r="P198" s="105"/>
      <c r="Q198" s="105"/>
      <c r="R198" s="206"/>
      <c r="S198" s="206"/>
      <c r="T198" s="121"/>
      <c r="U198" s="145"/>
      <c r="V198" s="145"/>
      <c r="W198" s="146"/>
      <c r="X198" s="122"/>
    </row>
    <row r="199" spans="1:26" s="8" customFormat="1">
      <c r="A199" s="333"/>
      <c r="C199" s="178"/>
      <c r="D199" s="146"/>
      <c r="E199" s="33"/>
      <c r="F199" s="16"/>
      <c r="G199" s="16"/>
      <c r="H199" s="160"/>
      <c r="I199" s="398"/>
      <c r="J199" s="398"/>
      <c r="K199" s="122"/>
      <c r="L199" s="188"/>
      <c r="O199" s="105"/>
      <c r="P199" s="105"/>
      <c r="Q199" s="105"/>
      <c r="R199" s="206"/>
      <c r="S199" s="206"/>
      <c r="T199" s="121"/>
      <c r="U199" s="145"/>
      <c r="V199" s="145"/>
      <c r="W199" s="146"/>
      <c r="X199" s="122"/>
    </row>
    <row r="200" spans="1:26" s="8" customFormat="1">
      <c r="A200" s="333"/>
      <c r="C200" s="178"/>
      <c r="D200" s="146"/>
      <c r="E200" s="33"/>
      <c r="F200" s="16"/>
      <c r="G200" s="16"/>
      <c r="H200" s="160"/>
      <c r="I200" s="398"/>
      <c r="J200" s="398"/>
      <c r="K200" s="122"/>
      <c r="L200" s="188"/>
      <c r="O200" s="105"/>
      <c r="P200" s="105"/>
      <c r="Q200" s="105"/>
      <c r="R200" s="206"/>
      <c r="S200" s="206"/>
      <c r="T200" s="121"/>
      <c r="U200" s="145"/>
      <c r="V200" s="145"/>
      <c r="W200" s="146"/>
      <c r="X200" s="122"/>
    </row>
    <row r="201" spans="1:26" s="8" customFormat="1">
      <c r="A201" s="333"/>
      <c r="C201" s="178"/>
      <c r="D201" s="146"/>
      <c r="E201" s="33"/>
      <c r="F201" s="16"/>
      <c r="G201" s="16"/>
      <c r="H201" s="160"/>
      <c r="I201" s="398"/>
      <c r="J201" s="398"/>
      <c r="K201" s="122"/>
      <c r="L201" s="188"/>
      <c r="O201" s="105"/>
      <c r="P201" s="105"/>
      <c r="Q201" s="105"/>
      <c r="R201" s="206"/>
      <c r="S201" s="206"/>
      <c r="T201" s="121"/>
      <c r="U201" s="145"/>
      <c r="V201" s="145"/>
      <c r="W201" s="146"/>
      <c r="X201" s="122"/>
    </row>
    <row r="202" spans="1:26" s="8" customFormat="1">
      <c r="A202" s="333"/>
      <c r="C202" s="178"/>
      <c r="D202" s="146"/>
      <c r="E202" s="33"/>
      <c r="F202" s="16"/>
      <c r="G202" s="16"/>
      <c r="H202" s="160"/>
      <c r="I202" s="398"/>
      <c r="J202" s="398"/>
      <c r="K202" s="122"/>
      <c r="L202" s="188"/>
      <c r="O202" s="105"/>
      <c r="P202" s="105"/>
      <c r="Q202" s="105"/>
      <c r="R202" s="206"/>
      <c r="S202" s="206"/>
      <c r="T202" s="121"/>
      <c r="U202" s="145"/>
      <c r="V202" s="145"/>
      <c r="W202" s="146"/>
      <c r="X202" s="122"/>
    </row>
    <row r="203" spans="1:26" s="8" customFormat="1">
      <c r="A203" s="333"/>
      <c r="C203" s="178"/>
      <c r="D203" s="146"/>
      <c r="E203" s="33"/>
      <c r="F203" s="16"/>
      <c r="G203" s="16"/>
      <c r="H203" s="160"/>
      <c r="I203" s="398"/>
      <c r="J203" s="398"/>
      <c r="K203" s="122"/>
      <c r="L203" s="188"/>
      <c r="O203" s="105"/>
      <c r="P203" s="105"/>
      <c r="Q203" s="105"/>
      <c r="R203" s="206"/>
      <c r="S203" s="206"/>
      <c r="T203" s="121"/>
      <c r="U203" s="145"/>
      <c r="V203" s="145"/>
      <c r="W203" s="146"/>
      <c r="X203" s="122"/>
    </row>
    <row r="204" spans="1:26" s="8" customFormat="1">
      <c r="A204" s="333"/>
      <c r="C204" s="178"/>
      <c r="D204" s="146"/>
      <c r="E204" s="33"/>
      <c r="F204" s="16"/>
      <c r="G204" s="16"/>
      <c r="H204" s="160"/>
      <c r="I204" s="398"/>
      <c r="J204" s="398"/>
      <c r="K204" s="122"/>
      <c r="L204" s="188"/>
      <c r="O204" s="105"/>
      <c r="P204" s="105"/>
      <c r="Q204" s="105"/>
      <c r="R204" s="206"/>
      <c r="S204" s="206"/>
      <c r="T204" s="121"/>
      <c r="U204" s="145"/>
      <c r="V204" s="145"/>
      <c r="W204" s="146"/>
      <c r="X204" s="122"/>
    </row>
    <row r="205" spans="1:26" s="8" customFormat="1">
      <c r="A205" s="333"/>
      <c r="C205" s="178"/>
      <c r="D205" s="146"/>
      <c r="E205" s="33"/>
      <c r="F205" s="16"/>
      <c r="G205" s="16"/>
      <c r="H205" s="160"/>
      <c r="I205" s="398"/>
      <c r="J205" s="398"/>
      <c r="K205" s="122"/>
      <c r="L205" s="188"/>
      <c r="O205" s="105"/>
      <c r="P205" s="105"/>
      <c r="Q205" s="105"/>
      <c r="R205" s="206"/>
      <c r="S205" s="206"/>
      <c r="T205" s="121"/>
      <c r="U205" s="145"/>
      <c r="V205" s="145"/>
      <c r="W205" s="146"/>
      <c r="X205" s="122"/>
    </row>
    <row r="206" spans="1:26" s="8" customFormat="1">
      <c r="A206" s="333"/>
      <c r="C206" s="178"/>
      <c r="D206" s="146"/>
      <c r="E206" s="33"/>
      <c r="F206" s="16"/>
      <c r="G206" s="16"/>
      <c r="H206" s="160"/>
      <c r="I206" s="398"/>
      <c r="J206" s="398"/>
      <c r="K206" s="122"/>
      <c r="L206" s="188"/>
      <c r="O206" s="105"/>
      <c r="P206" s="105"/>
      <c r="Q206" s="105"/>
      <c r="R206" s="206"/>
      <c r="S206" s="206"/>
      <c r="T206" s="121"/>
      <c r="U206" s="145"/>
      <c r="V206" s="145"/>
      <c r="W206" s="146"/>
      <c r="X206" s="122"/>
    </row>
    <row r="207" spans="1:26" s="8" customFormat="1">
      <c r="A207" s="333"/>
      <c r="C207" s="178"/>
      <c r="D207" s="146"/>
      <c r="E207" s="33"/>
      <c r="F207" s="16"/>
      <c r="G207" s="16"/>
      <c r="H207" s="160"/>
      <c r="I207" s="398"/>
      <c r="J207" s="398"/>
      <c r="K207" s="122"/>
      <c r="L207" s="188"/>
      <c r="O207" s="105"/>
      <c r="P207" s="105"/>
      <c r="Q207" s="105"/>
      <c r="R207" s="206"/>
      <c r="S207" s="206"/>
      <c r="T207" s="121"/>
      <c r="U207" s="145"/>
      <c r="V207" s="145"/>
      <c r="W207" s="146"/>
      <c r="X207" s="122"/>
    </row>
    <row r="208" spans="1:26" s="8" customFormat="1">
      <c r="A208" s="333"/>
      <c r="C208" s="178"/>
      <c r="D208" s="146"/>
      <c r="E208" s="33"/>
      <c r="F208" s="16"/>
      <c r="G208" s="16"/>
      <c r="H208" s="160"/>
      <c r="I208" s="398"/>
      <c r="J208" s="398"/>
      <c r="K208" s="122"/>
      <c r="L208" s="188"/>
      <c r="O208" s="105"/>
      <c r="P208" s="105"/>
      <c r="Q208" s="105"/>
      <c r="R208" s="206"/>
      <c r="S208" s="206"/>
      <c r="T208" s="121"/>
      <c r="U208" s="145"/>
      <c r="V208" s="145"/>
      <c r="W208" s="146"/>
      <c r="X208" s="122"/>
    </row>
    <row r="209" spans="1:24" s="8" customFormat="1">
      <c r="A209" s="333"/>
      <c r="C209" s="178"/>
      <c r="D209" s="146"/>
      <c r="E209" s="33"/>
      <c r="F209" s="16"/>
      <c r="G209" s="16"/>
      <c r="H209" s="160"/>
      <c r="I209" s="398"/>
      <c r="J209" s="398"/>
      <c r="K209" s="122"/>
      <c r="L209" s="188"/>
      <c r="O209" s="105"/>
      <c r="P209" s="105"/>
      <c r="Q209" s="105"/>
      <c r="R209" s="206"/>
      <c r="S209" s="206"/>
      <c r="T209" s="121"/>
      <c r="U209" s="145"/>
      <c r="V209" s="145"/>
      <c r="W209" s="146"/>
      <c r="X209" s="122"/>
    </row>
    <row r="210" spans="1:24" s="8" customFormat="1">
      <c r="A210" s="333"/>
      <c r="C210" s="178"/>
      <c r="D210" s="146"/>
      <c r="E210" s="33"/>
      <c r="F210" s="16"/>
      <c r="G210" s="16"/>
      <c r="H210" s="160"/>
      <c r="I210" s="398"/>
      <c r="J210" s="398"/>
      <c r="K210" s="122"/>
      <c r="L210" s="188"/>
      <c r="O210" s="105"/>
      <c r="P210" s="105"/>
      <c r="Q210" s="105"/>
      <c r="R210" s="206"/>
      <c r="S210" s="206"/>
      <c r="T210" s="121"/>
      <c r="U210" s="145"/>
      <c r="V210" s="145"/>
      <c r="W210" s="146"/>
      <c r="X210" s="122"/>
    </row>
    <row r="211" spans="1:24" s="8" customFormat="1">
      <c r="A211" s="333"/>
      <c r="C211" s="178"/>
      <c r="D211" s="146"/>
      <c r="E211" s="33"/>
      <c r="F211" s="16"/>
      <c r="G211" s="16"/>
      <c r="H211" s="160"/>
      <c r="I211" s="398"/>
      <c r="J211" s="398"/>
      <c r="K211" s="122"/>
      <c r="L211" s="188"/>
      <c r="O211" s="105"/>
      <c r="P211" s="105"/>
      <c r="Q211" s="105"/>
      <c r="R211" s="206"/>
      <c r="S211" s="206"/>
      <c r="T211" s="121"/>
      <c r="U211" s="145"/>
      <c r="V211" s="145"/>
      <c r="W211" s="146"/>
      <c r="X211" s="122"/>
    </row>
    <row r="212" spans="1:24" s="8" customFormat="1">
      <c r="A212" s="333"/>
      <c r="C212" s="178"/>
      <c r="D212" s="146"/>
      <c r="E212" s="33"/>
      <c r="F212" s="16"/>
      <c r="G212" s="16"/>
      <c r="H212" s="160"/>
      <c r="I212" s="398"/>
      <c r="J212" s="398"/>
      <c r="K212" s="122"/>
      <c r="L212" s="188"/>
      <c r="O212" s="105"/>
      <c r="P212" s="105"/>
      <c r="Q212" s="105"/>
      <c r="R212" s="206"/>
      <c r="S212" s="206"/>
      <c r="T212" s="121"/>
      <c r="U212" s="145"/>
      <c r="V212" s="145"/>
      <c r="W212" s="146"/>
      <c r="X212" s="122"/>
    </row>
    <row r="213" spans="1:24" s="8" customFormat="1">
      <c r="A213" s="333"/>
      <c r="C213" s="178"/>
      <c r="D213" s="146"/>
      <c r="E213" s="33"/>
      <c r="F213" s="16"/>
      <c r="G213" s="16"/>
      <c r="H213" s="160"/>
      <c r="I213" s="398"/>
      <c r="J213" s="398"/>
      <c r="K213" s="122"/>
      <c r="L213" s="188"/>
      <c r="O213" s="105"/>
      <c r="P213" s="105"/>
      <c r="Q213" s="105"/>
      <c r="R213" s="206"/>
      <c r="S213" s="206"/>
      <c r="T213" s="121"/>
      <c r="U213" s="145"/>
      <c r="V213" s="145"/>
      <c r="W213" s="146"/>
      <c r="X213" s="122"/>
    </row>
    <row r="214" spans="1:24" s="8" customFormat="1">
      <c r="A214" s="333"/>
      <c r="C214" s="178"/>
      <c r="D214" s="146"/>
      <c r="E214" s="33"/>
      <c r="F214" s="16"/>
      <c r="G214" s="16"/>
      <c r="H214" s="160"/>
      <c r="I214" s="398"/>
      <c r="J214" s="398"/>
      <c r="K214" s="122"/>
      <c r="L214" s="188"/>
      <c r="O214" s="105"/>
      <c r="P214" s="105"/>
      <c r="Q214" s="105"/>
      <c r="R214" s="206"/>
      <c r="S214" s="206"/>
      <c r="T214" s="121"/>
      <c r="U214" s="145"/>
      <c r="V214" s="145"/>
      <c r="W214" s="146"/>
      <c r="X214" s="122"/>
    </row>
    <row r="215" spans="1:24" s="8" customFormat="1">
      <c r="A215" s="333"/>
      <c r="C215" s="178"/>
      <c r="D215" s="146"/>
      <c r="E215" s="33"/>
      <c r="F215" s="16"/>
      <c r="G215" s="16"/>
      <c r="H215" s="160"/>
      <c r="I215" s="398"/>
      <c r="J215" s="398"/>
      <c r="K215" s="122"/>
      <c r="L215" s="188"/>
      <c r="O215" s="105"/>
      <c r="P215" s="105"/>
      <c r="Q215" s="105"/>
      <c r="R215" s="206"/>
      <c r="S215" s="206"/>
      <c r="T215" s="121"/>
      <c r="U215" s="145"/>
      <c r="V215" s="145"/>
      <c r="W215" s="146"/>
      <c r="X215" s="122"/>
    </row>
  </sheetData>
  <autoFilter ref="A6:AB194" xr:uid="{00000000-0001-0000-0000-000000000000}">
    <sortState xmlns:xlrd2="http://schemas.microsoft.com/office/spreadsheetml/2017/richdata2" ref="A7:AB194">
      <sortCondition ref="A6:A192"/>
    </sortState>
  </autoFilter>
  <customSheetViews>
    <customSheetView guid="{4936A100-A8BC-4F46-B400-15A94881FDEB}" scale="85" showAutoFilter="1" hiddenColumns="1" topLeftCell="B3">
      <pane xSplit="2" ySplit="1" topLeftCell="G7" activePane="bottomRight" state="frozen"/>
      <selection pane="bottomRight" activeCell="I22" sqref="I22"/>
      <pageMargins left="0.7" right="0.7" top="0.75" bottom="0.75" header="0.3" footer="0.3"/>
      <pageSetup paperSize="9" orientation="portrait" horizontalDpi="360" verticalDpi="360" r:id="rId1"/>
      <autoFilter ref="A4:N185" xr:uid="{830E1743-C01A-4341-A5B3-F99D8EED3DB5}"/>
    </customSheetView>
    <customSheetView guid="{303B8493-0AAF-4F70-8185-9545557C502C}" scale="85" showAutoFilter="1" hiddenColumns="1" topLeftCell="B3">
      <pane xSplit="2" ySplit="1" topLeftCell="H13" activePane="bottomRight" state="frozen"/>
      <selection pane="bottomRight" activeCell="K15" sqref="K15"/>
      <pageMargins left="0.7" right="0.7" top="0.75" bottom="0.75" header="0.3" footer="0.3"/>
      <pageSetup paperSize="9" orientation="portrait" horizontalDpi="360" verticalDpi="360" r:id="rId2"/>
      <autoFilter ref="A4:N185" xr:uid="{2D1AB664-55AF-400D-A1C3-405058DECB72}"/>
    </customSheetView>
  </customSheetViews>
  <mergeCells count="1">
    <mergeCell ref="C3:E3"/>
  </mergeCells>
  <phoneticPr fontId="3" type="noConversion"/>
  <conditionalFormatting sqref="I193:K193">
    <cfRule type="cellIs" dxfId="39" priority="4" operator="equal">
      <formula>"Yes"</formula>
    </cfRule>
  </conditionalFormatting>
  <conditionalFormatting sqref="K76 K80:K103 K109:K127 K151:K191 K1:K2 M1:N2 O1:P6 K4:K6 Q4:S6 W5:X8 K8 K10:K34 W10:X34 K36:K46 W36:X46 K48 W48:X48 K50:K52 W50:X52 K54:K59 W54:X59 K61:K74 W61:X74 K78 W78:X78 K105:K107 K129:K140 O129:T140 P141:T141 K142:K147 O142:T147 K149 W149:X149 W149:W170 V190:V1048576 X193 M193:N1048576 W194:X1048576 K196:K1048576">
    <cfRule type="cellIs" dxfId="38" priority="318" operator="equal">
      <formula>"Yes"</formula>
    </cfRule>
  </conditionalFormatting>
  <conditionalFormatting sqref="O76:U76">
    <cfRule type="cellIs" dxfId="34" priority="78" operator="equal">
      <formula>"Yes"</formula>
    </cfRule>
  </conditionalFormatting>
  <conditionalFormatting sqref="O80:U103">
    <cfRule type="cellIs" dxfId="33" priority="77" operator="equal">
      <formula>"Yes"</formula>
    </cfRule>
  </conditionalFormatting>
  <conditionalFormatting sqref="O109:U127">
    <cfRule type="cellIs" dxfId="32" priority="74" operator="equal">
      <formula>"Yes"</formula>
    </cfRule>
  </conditionalFormatting>
  <conditionalFormatting sqref="O151:U1048576">
    <cfRule type="cellIs" dxfId="31" priority="72" operator="equal">
      <formula>"Yes"</formula>
    </cfRule>
  </conditionalFormatting>
  <conditionalFormatting sqref="Q1:X2 T5:U6 O8:U8 O10:U34 O36:U46 O48:U48 O50:U52 O54:U59 O61:U74 O78:U78 O105:U107 O149:U149">
    <cfRule type="cellIs" dxfId="30" priority="84" operator="equal">
      <formula>"Yes"</formula>
    </cfRule>
  </conditionalFormatting>
  <conditionalFormatting sqref="U129:U147">
    <cfRule type="cellIs" dxfId="29" priority="83" operator="equal">
      <formula>"Yes"</formula>
    </cfRule>
  </conditionalFormatting>
  <conditionalFormatting sqref="V5">
    <cfRule type="cellIs" dxfId="28" priority="71" operator="equal">
      <formula>"Yes"</formula>
    </cfRule>
  </conditionalFormatting>
  <conditionalFormatting sqref="W135">
    <cfRule type="cellIs" dxfId="27" priority="381" operator="equal">
      <formula>"Yes"</formula>
    </cfRule>
  </conditionalFormatting>
  <conditionalFormatting sqref="W187">
    <cfRule type="cellIs" dxfId="26" priority="380" operator="equal">
      <formula>"Yes"</formula>
    </cfRule>
  </conditionalFormatting>
  <conditionalFormatting sqref="W76:X76">
    <cfRule type="cellIs" dxfId="25" priority="133" operator="equal">
      <formula>"Yes"</formula>
    </cfRule>
  </conditionalFormatting>
  <conditionalFormatting sqref="W80:X107">
    <cfRule type="cellIs" dxfId="24" priority="125" operator="equal">
      <formula>"Yes"</formula>
    </cfRule>
  </conditionalFormatting>
  <conditionalFormatting sqref="W109:X127">
    <cfRule type="cellIs" dxfId="23" priority="101" operator="equal">
      <formula>"Yes"</formula>
    </cfRule>
  </conditionalFormatting>
  <conditionalFormatting sqref="W129:X147">
    <cfRule type="cellIs" dxfId="22" priority="176" operator="equal">
      <formula>"Yes"</formula>
    </cfRule>
  </conditionalFormatting>
  <conditionalFormatting sqref="W151:X192">
    <cfRule type="cellIs" dxfId="21" priority="85" operator="equal">
      <formula>"Yes"</formula>
    </cfRule>
  </conditionalFormatting>
  <hyperlinks>
    <hyperlink ref="R44" r:id="rId3" xr:uid="{00000000-0004-0000-0000-000000000000}"/>
    <hyperlink ref="R65" r:id="rId4" xr:uid="{00000000-0004-0000-0000-000001000000}"/>
    <hyperlink ref="R16" r:id="rId5" xr:uid="{00000000-0004-0000-0000-000002000000}"/>
    <hyperlink ref="R156" r:id="rId6" display="https://www.ilo.org/dyn/normlex/en/f?p=NORMLEXPUB:12100:0::NO:12100:P12100_INSTRUMENT_ID:312146:NO" xr:uid="{00000000-0004-0000-0000-000003000000}"/>
    <hyperlink ref="R158" r:id="rId7" xr:uid="{00000000-0004-0000-0000-000004000000}"/>
    <hyperlink ref="R186" r:id="rId8" xr:uid="{00000000-0004-0000-0000-000005000000}"/>
    <hyperlink ref="R30" r:id="rId9" display="https://www.ilo.org/dyn/normlex/en/f?p=NORMLEXPUB:12100:0::NO:12100:P12100_INSTRUMENT_ID:312315:NO" xr:uid="{00000000-0004-0000-0000-000006000000}"/>
    <hyperlink ref="R31" r:id="rId10" xr:uid="{00000000-0004-0000-0000-000007000000}"/>
    <hyperlink ref="R161" r:id="rId11" display="https://www.ilo.org/dyn/normlex/en/f?p=NORMLEXPUB:12100:0::NO:12100:P12100_INSTRUMENT_ID:312328:NO" xr:uid="{00000000-0004-0000-0000-000008000000}"/>
    <hyperlink ref="R162" r:id="rId12" display="https://www.globallivingwage.org/" xr:uid="{00000000-0004-0000-0000-000009000000}"/>
    <hyperlink ref="R178" r:id="rId13" display="https://www.ilo.org/dyn/normlex/en/f?p=NORMLEXPUB:12100:0::NO:12100:P12100_INSTRUMENT_ID:312532:NO" xr:uid="{00000000-0004-0000-0000-00000A000000}"/>
    <hyperlink ref="R179" r:id="rId14" xr:uid="{00000000-0004-0000-0000-00000B000000}"/>
    <hyperlink ref="R163" r:id="rId15" xr:uid="{00000000-0004-0000-0000-00000C000000}"/>
    <hyperlink ref="R164" r:id="rId16" xr:uid="{00000000-0004-0000-0000-00000D000000}"/>
    <hyperlink ref="R165" r:id="rId17" display="https://www.ilo.org/dyn/normlex/en/f?p=NORMLEXPUB:12100:0::NO:12100:P12100_INSTRUMENT_ID:312232:NO" xr:uid="{00000000-0004-0000-0000-00000E000000}"/>
    <hyperlink ref="R166" r:id="rId18" display="https://www.ilo.org/dyn/normlex/en/f?p=NORMLEXPUB:12100:0::NO:12100:P12100_INSTRUMENT_ID:312243:NO" xr:uid="{00000000-0004-0000-0000-00000F000000}"/>
    <hyperlink ref="R167" r:id="rId19" xr:uid="{00000000-0004-0000-0000-000010000000}"/>
    <hyperlink ref="R168" r:id="rId20" xr:uid="{00000000-0004-0000-0000-000011000000}"/>
    <hyperlink ref="R173" r:id="rId21" display="https://www.ilo.org/dyn/normlex/en/f?p=NORMLEXPUB:12100:0::NO:12100:P12100_INSTRUMENT_ID:312283:NO" xr:uid="{00000000-0004-0000-0000-000012000000}"/>
    <hyperlink ref="R174" r:id="rId22" display="https://www.ilo.org/dyn/normlex/en/f?p=NORMLEXPUB:12100:0::NO:12100:P12100_INSTRUMENT_ID:312327:NO  " xr:uid="{00000000-0004-0000-0000-000013000000}"/>
    <hyperlink ref="R180" r:id="rId23" xr:uid="{00000000-0004-0000-0000-000014000000}"/>
    <hyperlink ref="R185" r:id="rId24" xr:uid="{00000000-0004-0000-0000-000015000000}"/>
    <hyperlink ref="R154" r:id="rId25" xr:uid="{00000000-0004-0000-0000-000016000000}"/>
    <hyperlink ref="R160" r:id="rId26" xr:uid="{00000000-0004-0000-0000-000017000000}"/>
    <hyperlink ref="R152" r:id="rId27" display="https://www.ilo.org/dyn/normlex/en/f?p=NORMLEXPUB:12100:0::NO:12100:P12100_INSTRUMENT_ID:312174:NO                                                                                                         .        " xr:uid="{00000000-0004-0000-0000-000018000000}"/>
    <hyperlink ref="R155" r:id="rId28" xr:uid="{00000000-0004-0000-0000-000019000000}"/>
    <hyperlink ref="R10" r:id="rId29" xr:uid="{00000000-0004-0000-0000-00001A000000}"/>
    <hyperlink ref="R28" r:id="rId30" xr:uid="{00000000-0004-0000-0000-00001B000000}"/>
    <hyperlink ref="R11" r:id="rId31" xr:uid="{00000000-0004-0000-0000-00001C000000}"/>
    <hyperlink ref="R12" r:id="rId32" display="http://www.oecd.org/daf/anti-bribery/44884389.pdf" xr:uid="{00000000-0004-0000-0000-00001D000000}"/>
    <hyperlink ref="R124" r:id="rId33" xr:uid="{00000000-0004-0000-0000-00001E000000}"/>
    <hyperlink ref="R147" r:id="rId34" xr:uid="{00000000-0004-0000-0000-00001F000000}"/>
    <hyperlink ref="R139" r:id="rId35" display="http://www.iucngisd.org/gisd/" xr:uid="{00000000-0004-0000-0000-000021000000}"/>
    <hyperlink ref="R22" r:id="rId36" xr:uid="{00000000-0004-0000-0000-000022000000}"/>
    <hyperlink ref="R73" r:id="rId37" display="https://assets.publishing.service.gov.uk/government/uploads/system/uploads/attachment_data/file/268691/pb13558-cogap-131223.pdf" xr:uid="{00000000-0004-0000-0000-000023000000}"/>
    <hyperlink ref="R94" r:id="rId38" xr:uid="{00000000-0004-0000-0000-000024000000}"/>
    <hyperlink ref="R187" r:id="rId39" display="https://www.who.int/water_sanitation_health/publications/drinking-water-quality-guidelines-4-including-1st-addendum/en/" xr:uid="{00000000-0004-0000-0000-000025000000}"/>
    <hyperlink ref="R188" r:id="rId40" display="https://www.who.int/water_sanitation_health/publications/drinking-water-quality-guidelines-4-including-1st-addendum/en/" xr:uid="{00000000-0004-0000-0000-000026000000}"/>
    <hyperlink ref="R157" r:id="rId41" display="https://www.who.int/water_sanitation_health/publications/drinking-water-quality-guidelines-4-including-1st-addendum/en/" xr:uid="{00000000-0004-0000-0000-000027000000}"/>
    <hyperlink ref="R153" r:id="rId42" xr:uid="{00000000-0004-0000-0000-000028000000}"/>
    <hyperlink ref="L77" location="'FSA3.0 guidance'!A92" display="Jump to Integrated Pest Management" xr:uid="{90D138D3-0261-4BD4-A9CC-E8D6C08C12C4}"/>
    <hyperlink ref="L113" location="'FSA3.0 guidance'!A118" display="Goto grey water" xr:uid="{0AB0DFF0-C7E7-4509-95D5-75318522084C}"/>
    <hyperlink ref="I177" location="'Self-Assessment Questionnaire'!C184" display="'Self-Assessment Questionnaire'!C184" xr:uid="{F5C83916-4A4C-4502-97CB-08425589FD90}"/>
    <hyperlink ref="I172" location="'Self-Assessment Questionnaire'!C177" display="'Self-Assessment Questionnaire'!C177" xr:uid="{5BCE6CF0-F3D6-41B9-B956-3750274C884D}"/>
    <hyperlink ref="I150" location="'Self-Assessment Questionnaire'!C172" display="'Self-Assessment Questionnaire'!C172" xr:uid="{A5E9B897-E86E-4974-90EE-EFCB38F88B3F}"/>
    <hyperlink ref="I113" location="'Self-Assessment Questionnaire'!C124" display="'Self-Assessment Questionnaire'!C124" xr:uid="{DD0A5452-A7EF-4792-9EA6-AC6800C8C29C}"/>
    <hyperlink ref="I61" location="'Self-Assessment Questionnaire'!C77" display="'Self-Assessment Questionnaire'!C77" xr:uid="{6F4DB167-3E3A-4680-8F86-B3E6BBA82288}"/>
    <hyperlink ref="I77" location="'Self-Assessment Questionnaire'!C98" display="'Self-Assessment Questionnaire'!C98" xr:uid="{EF4EA431-07FC-4CC8-8FBE-24FF8FC9F8B0}"/>
    <hyperlink ref="R107" r:id="rId43" display="https://www.wrap.org.uk/sites/files/wrap/Food_Waste_Reduction_Roadmap_Grower_guidance_for_hand-harvested_crops.pdf                               " xr:uid="{00000000-0004-0000-0000-000020000000}"/>
    <hyperlink ref="I37" location="'Self-Assessment Questionnaire'!C41" display="'Self-Assessment Questionnaire'!C41" xr:uid="{760F61ED-7BA8-4D65-97C7-D90F932EDA79}"/>
  </hyperlinks>
  <pageMargins left="0.25" right="0.25" top="0.75" bottom="0.75" header="0.3" footer="0.3"/>
  <pageSetup paperSize="9" scale="55" orientation="landscape" verticalDpi="360" r:id="rId44"/>
  <drawing r:id="rId45"/>
  <extLst>
    <ext xmlns:x14="http://schemas.microsoft.com/office/spreadsheetml/2009/9/main" uri="{78C0D931-6437-407d-A8EE-F0AAD7539E65}">
      <x14:conditionalFormattings>
        <x14:conditionalFormatting xmlns:xm="http://schemas.microsoft.com/office/excel/2006/main">
          <x14:cfRule type="expression" priority="510" id="{41F51D0C-8868-4AF0-9BF8-3363A63F8292}">
            <xm:f>$H$37=FX!$C$97</xm:f>
            <x14:dxf>
              <font>
                <b/>
                <i/>
                <color theme="0" tint="-0.14996795556505021"/>
              </font>
            </x14:dxf>
          </x14:cfRule>
          <xm:sqref>E38:E39</xm:sqref>
        </x14:conditionalFormatting>
        <x14:conditionalFormatting xmlns:xm="http://schemas.microsoft.com/office/excel/2006/main">
          <x14:cfRule type="expression" priority="509" id="{CB40CCE4-FE44-43C8-8AC1-F037137167F3}">
            <xm:f>$H$61=FX!$C$97</xm:f>
            <x14:dxf>
              <font>
                <b/>
                <i/>
                <color theme="0" tint="-0.14993743705557422"/>
              </font>
            </x14:dxf>
          </x14:cfRule>
          <xm:sqref>E62:E74</xm:sqref>
        </x14:conditionalFormatting>
        <x14:conditionalFormatting xmlns:xm="http://schemas.microsoft.com/office/excel/2006/main">
          <x14:cfRule type="expression" priority="512" id="{AAF02DEE-3D18-4CEB-8852-CDE1E10BF0FC}">
            <xm:f>$H$77=FX!$C$97</xm:f>
            <x14:dxf>
              <font>
                <b/>
                <i/>
                <color theme="0" tint="-0.14996795556505021"/>
              </font>
            </x14:dxf>
          </x14:cfRule>
          <xm:sqref>E78:E96</xm:sqref>
        </x14:conditionalFormatting>
        <x14:conditionalFormatting xmlns:xm="http://schemas.microsoft.com/office/excel/2006/main">
          <x14:cfRule type="expression" priority="518" id="{53E237B8-C94A-4BD7-9659-22C905FDD2C1}">
            <xm:f>$H$113=FX!$C$97</xm:f>
            <x14:dxf>
              <font>
                <color theme="0" tint="-0.14996795556505021"/>
              </font>
            </x14:dxf>
          </x14:cfRule>
          <xm:sqref>E114:E122</xm:sqref>
        </x14:conditionalFormatting>
        <x14:conditionalFormatting xmlns:xm="http://schemas.microsoft.com/office/excel/2006/main">
          <x14:cfRule type="expression" priority="520" id="{4E2E191B-23D7-4A99-B20D-A6BB9EBE61E4}">
            <xm:f>$H$150=FX!$C$97</xm:f>
            <x14:dxf>
              <font>
                <color theme="0" tint="-0.14996795556505021"/>
              </font>
            </x14:dxf>
          </x14:cfRule>
          <xm:sqref>E151:E170</xm:sqref>
        </x14:conditionalFormatting>
        <x14:conditionalFormatting xmlns:xm="http://schemas.microsoft.com/office/excel/2006/main">
          <x14:cfRule type="expression" priority="522" id="{13002CC2-DF6D-43BE-A8DC-C71C97FB0A85}">
            <xm:f>$H$172=FX!$C$97</xm:f>
            <x14:dxf>
              <font>
                <color theme="0" tint="-0.14996795556505021"/>
              </font>
            </x14:dxf>
          </x14:cfRule>
          <xm:sqref>E173:E175</xm:sqref>
        </x14:conditionalFormatting>
        <x14:conditionalFormatting xmlns:xm="http://schemas.microsoft.com/office/excel/2006/main">
          <x14:cfRule type="expression" priority="523" id="{B43E01F9-760E-483C-8CF1-F21C153621D8}">
            <xm:f>$H$177=FX!$C$97</xm:f>
            <x14:dxf>
              <font>
                <color theme="0" tint="-0.14996795556505021"/>
              </font>
            </x14:dxf>
          </x14:cfRule>
          <xm:sqref>E178:E183</xm:sqref>
        </x14:conditionalFormatting>
        <x14:conditionalFormatting xmlns:xm="http://schemas.microsoft.com/office/excel/2006/main">
          <x14:cfRule type="cellIs" priority="70" operator="equal" id="{C2149F7F-AC82-4F7D-AFBF-1D8A55ABD514}">
            <xm:f>FX!$C$98</xm:f>
            <x14: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m:sqref>H1:H8 H10:H34 H41:H46 H48:H59 H61:H74 H76:H103 H105:H107 H129:H140 H142:H147 H149:H1048576</xm:sqref>
        </x14:conditionalFormatting>
        <x14:conditionalFormatting xmlns:xm="http://schemas.microsoft.com/office/excel/2006/main">
          <x14:cfRule type="cellIs" priority="181" operator="equal" id="{66C5D4E2-E0AC-44FA-86C4-FFD4396B61A1}">
            <xm:f>FX!$C$79</xm:f>
            <x14:dxf>
              <font>
                <color theme="8"/>
              </font>
            </x14:dxf>
          </x14:cfRule>
          <x14:cfRule type="cellIs" priority="182" operator="equal" id="{56868A5C-9F9B-4CBC-9639-0983464E9FA7}">
            <xm:f>FX!$C$78</xm:f>
            <x14:dxf>
              <font>
                <color theme="7"/>
              </font>
            </x14:dxf>
          </x14:cfRule>
          <x14:cfRule type="cellIs" priority="183" operator="equal" id="{A55EF2F8-82BF-4EEC-B5C0-02C047B9A919}">
            <xm:f>FX!$C$76</xm:f>
            <x14:dxf>
              <font>
                <b/>
                <i val="0"/>
                <color theme="5"/>
              </font>
            </x14:dxf>
          </x14:cfRule>
          <x14:cfRule type="cellIs" priority="184" operator="equal" id="{2D363400-AEC8-49FD-8886-AD2E5F1AB468}">
            <xm:f>FX!$C$77</xm:f>
            <x14:dxf>
              <font>
                <color theme="1"/>
              </font>
            </x14:dxf>
          </x14:cfRule>
          <xm:sqref>H36</xm:sqref>
        </x14:conditionalFormatting>
        <x14:conditionalFormatting xmlns:xm="http://schemas.microsoft.com/office/excel/2006/main">
          <x14:cfRule type="expression" priority="524" id="{6451E529-9E3C-4CE1-8B32-449F9EA7EC85}">
            <xm:f>$I$38=FX!$C$79</xm:f>
            <x14:dxf>
              <fill>
                <patternFill patternType="none">
                  <bgColor auto="1"/>
                </patternFill>
              </fill>
              <border>
                <left/>
                <right/>
                <top/>
                <bottom/>
              </border>
            </x14:dxf>
          </x14:cfRule>
          <xm:sqref>H37</xm:sqref>
        </x14:conditionalFormatting>
        <x14:conditionalFormatting xmlns:xm="http://schemas.microsoft.com/office/excel/2006/main">
          <x14:cfRule type="cellIs" priority="12" operator="equal" id="{68F07CFE-2D91-4D0E-8B6B-4066431B18AA}">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cellIs" priority="10" operator="equal" id="{441D9C3B-4030-4DCC-91A1-EE4F6AF4871A}">
            <xm:f>FX!$C$98</xm:f>
            <x14: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cellIs" priority="11" operator="equal" id="{80755DAF-5A68-45DE-81BD-9FECCB053A56}">
            <xm:f>FX!$C$97</xm:f>
            <x14: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x14:dxf>
          </x14:cfRule>
          <xm:sqref>H37:H39</xm:sqref>
        </x14:conditionalFormatting>
        <x14:conditionalFormatting xmlns:xm="http://schemas.microsoft.com/office/excel/2006/main">
          <x14:cfRule type="expression" priority="9" id="{50E19D12-BFA8-44AA-956E-A504E9D48E3A}">
            <xm:f>$H$37=FX!$C$97</xm:f>
            <x14:dxf>
              <font>
                <color theme="2"/>
              </font>
              <fill>
                <patternFill patternType="solid">
                  <bgColor theme="0"/>
                </patternFill>
              </fill>
              <border>
                <left/>
                <right/>
                <top/>
                <bottom/>
                <vertical/>
                <horizontal/>
              </border>
            </x14:dxf>
          </x14:cfRule>
          <xm:sqref>H38:H39</xm:sqref>
        </x14:conditionalFormatting>
        <x14:conditionalFormatting xmlns:xm="http://schemas.microsoft.com/office/excel/2006/main">
          <x14:cfRule type="expression" priority="486" id="{28A77FCF-71D8-4483-B743-63C2516B65D6}">
            <xm:f>$H$61=FX!$C$97</xm:f>
            <x14:dxf>
              <fill>
                <patternFill patternType="none">
                  <bgColor auto="1"/>
                </patternFill>
              </fill>
              <border>
                <left/>
                <right/>
                <top/>
                <bottom/>
                <vertical/>
                <horizontal/>
              </border>
            </x14:dxf>
          </x14:cfRule>
          <xm:sqref>H62:H74</xm:sqref>
        </x14:conditionalFormatting>
        <x14:conditionalFormatting xmlns:xm="http://schemas.microsoft.com/office/excel/2006/main">
          <x14:cfRule type="cellIs" priority="140" operator="equal" id="{1571463A-F8A1-44B4-B701-9E9078716C60}">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m:sqref>H76</xm:sqref>
        </x14:conditionalFormatting>
        <x14:conditionalFormatting xmlns:xm="http://schemas.microsoft.com/office/excel/2006/main">
          <x14:cfRule type="cellIs" priority="131" operator="equal" id="{8E904BB3-F598-4BF6-8E74-D079CF868A99}">
            <xm:f>FX!$C$97</xm:f>
            <x14: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x14:dxf>
          </x14:cfRule>
          <xm:sqref>H76:H103</xm:sqref>
        </x14:conditionalFormatting>
        <x14:conditionalFormatting xmlns:xm="http://schemas.microsoft.com/office/excel/2006/main">
          <x14:cfRule type="expression" priority="511" id="{764C2D35-8DEF-49A4-BE74-29E7C0505B67}">
            <xm:f>$H$77=FX!$C$97</xm:f>
            <x14:dxf>
              <font>
                <color theme="2"/>
              </font>
              <fill>
                <patternFill patternType="none">
                  <bgColor auto="1"/>
                </patternFill>
              </fill>
              <border>
                <left/>
                <right/>
                <top/>
                <bottom/>
                <vertical/>
                <horizontal/>
              </border>
            </x14:dxf>
          </x14:cfRule>
          <xm:sqref>H78:H96</xm:sqref>
        </x14:conditionalFormatting>
        <x14:conditionalFormatting xmlns:xm="http://schemas.microsoft.com/office/excel/2006/main">
          <x14:cfRule type="cellIs" priority="132" operator="equal" id="{3CB32BB9-E846-40D3-8E4C-A6608E67F5DD}">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m:sqref>H97:H103</xm:sqref>
        </x14:conditionalFormatting>
        <x14:conditionalFormatting xmlns:xm="http://schemas.microsoft.com/office/excel/2006/main">
          <x14:cfRule type="cellIs" priority="124" operator="equal" id="{11EB3CD5-C734-4356-808B-FCF9A7506088}">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m:sqref>H109:H112</xm:sqref>
        </x14:conditionalFormatting>
        <x14:conditionalFormatting xmlns:xm="http://schemas.microsoft.com/office/excel/2006/main">
          <x14:cfRule type="cellIs" priority="61" operator="equal" id="{44CA946D-EF81-47FD-9051-65B5AF73144E}">
            <xm:f>FX!$C$98</xm:f>
            <x14: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cellIs" priority="62" operator="equal" id="{05D26185-68AF-4261-8236-B7FFB0297583}">
            <xm:f>FX!$C$97</xm:f>
            <x14: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x14:dxf>
          </x14:cfRule>
          <xm:sqref>H109:H127</xm:sqref>
        </x14:conditionalFormatting>
        <x14:conditionalFormatting xmlns:xm="http://schemas.microsoft.com/office/excel/2006/main">
          <x14:cfRule type="cellIs" priority="519" operator="equal" id="{9E1EAA1C-F32D-429D-9E61-AE8840F99377}">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m:sqref>H113:H122 H77:H96 H1:H8 H10:H34 H41:H46 H48:H59 H61:H74 H105:H107 H129:H140 H142:H147 H149:H170 H177:H1048576</xm:sqref>
        </x14:conditionalFormatting>
        <x14:conditionalFormatting xmlns:xm="http://schemas.microsoft.com/office/excel/2006/main">
          <x14:cfRule type="expression" priority="517" id="{882DC8A5-844C-426C-8C3C-05C9769E6C92}">
            <xm:f>$H$113=FX!$C$97</xm:f>
            <x14:dxf>
              <border>
                <left/>
                <right/>
                <top/>
                <bottom/>
              </border>
            </x14:dxf>
          </x14:cfRule>
          <xm:sqref>H114:H122</xm:sqref>
        </x14:conditionalFormatting>
        <x14:conditionalFormatting xmlns:xm="http://schemas.microsoft.com/office/excel/2006/main">
          <x14:cfRule type="cellIs" priority="63" operator="equal" id="{55966581-0C43-44E3-A554-91D7D7C334CA}">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m:sqref>H123:H127</xm:sqref>
        </x14:conditionalFormatting>
        <x14:conditionalFormatting xmlns:xm="http://schemas.microsoft.com/office/excel/2006/main">
          <x14:cfRule type="expression" priority="487" id="{B0D2DFE2-C2FF-49F3-82A7-A51339EE3D0F}">
            <xm:f>$H$150=FX!$C$97</xm:f>
            <x14:dxf>
              <font>
                <color theme="2"/>
              </font>
              <fill>
                <patternFill>
                  <bgColor theme="0"/>
                </patternFill>
              </fill>
              <border>
                <left/>
                <right/>
                <top/>
                <bottom/>
                <vertical/>
                <horizontal/>
              </border>
            </x14:dxf>
          </x14:cfRule>
          <xm:sqref>H151:H170</xm:sqref>
        </x14:conditionalFormatting>
        <x14:conditionalFormatting xmlns:xm="http://schemas.microsoft.com/office/excel/2006/main">
          <x14:cfRule type="cellIs" priority="91" operator="equal" id="{4A393743-B89B-41E8-8932-227EE9670D4D}">
            <xm:f>FX!$C$97</xm:f>
            <x14: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x14:dxf>
          </x14:cfRule>
          <x14:cfRule type="cellIs" priority="92" operator="equal" id="{B079C1E3-25DF-40BE-8371-58D70B310E23}">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m:sqref>H171:H176</xm:sqref>
        </x14:conditionalFormatting>
        <x14:conditionalFormatting xmlns:xm="http://schemas.microsoft.com/office/excel/2006/main">
          <x14:cfRule type="expression" priority="521" id="{98244910-FF36-428A-A986-1F1518638EF5}">
            <xm:f>$H$172=FX!$C$97</xm:f>
            <x14:dxf>
              <border>
                <left/>
                <right/>
                <top/>
                <bottom/>
                <vertical/>
                <horizontal/>
              </border>
            </x14:dxf>
          </x14:cfRule>
          <xm:sqref>H173:H175</xm:sqref>
        </x14:conditionalFormatting>
        <x14:conditionalFormatting xmlns:xm="http://schemas.microsoft.com/office/excel/2006/main">
          <x14:cfRule type="cellIs" priority="508" operator="equal" id="{36276360-EF52-48D6-92D7-B7A339387078}">
            <xm:f>FX!$C$97</xm:f>
            <x14: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x14:dxf>
          </x14:cfRule>
          <xm:sqref>H177:H1048576 H149:H170 H61:H74 H1:H8 H10:H34 H41:H46 H48:H59 H105:H107 H129:H140 H142:H147</xm:sqref>
        </x14:conditionalFormatting>
        <x14:conditionalFormatting xmlns:xm="http://schemas.microsoft.com/office/excel/2006/main">
          <x14:cfRule type="expression" priority="488" id="{D7D04F28-FD0D-478A-A5D7-D40AF9453D82}">
            <xm:f>$H$177=FX!$C$97</xm:f>
            <x14:dxf>
              <font>
                <color theme="2"/>
              </font>
              <fill>
                <patternFill>
                  <bgColor theme="0"/>
                </patternFill>
              </fill>
              <border>
                <left/>
                <right/>
                <top/>
                <bottom/>
                <vertical/>
                <horizontal/>
              </border>
            </x14:dxf>
          </x14:cfRule>
          <xm:sqref>H178:H183</xm:sqref>
        </x14:conditionalFormatting>
        <x14:conditionalFormatting xmlns:xm="http://schemas.microsoft.com/office/excel/2006/main">
          <x14:cfRule type="cellIs" priority="382" operator="equal" id="{36CABA67-CC9C-4DE5-979A-C1BEAE8C546F}">
            <xm:f>FX!$C$79</xm:f>
            <x14:dxf>
              <font>
                <color theme="8"/>
              </font>
            </x14:dxf>
          </x14:cfRule>
          <xm:sqref>I1:K6 I8:K8 I10:K34 I36:K36 I38:K46 I48:K59 I62:K74 I78:K96 I98:K103 I105:K107 I109:K111 I114:K122 I124:K125 I127:K127 I129:K140 I142:K147 I149:K149 I151:K170 I173:K175 I177:K191 I196:K1048576 K128 H193 N128:Y128 I194:J195</xm:sqref>
        </x14:conditionalFormatting>
        <x14:conditionalFormatting xmlns:xm="http://schemas.microsoft.com/office/excel/2006/main">
          <x14:cfRule type="cellIs" priority="384" operator="equal" id="{A6B0F0DC-8F14-404C-9665-D617112F1E24}">
            <xm:f>FX!$C$76</xm:f>
            <x14:dxf>
              <font>
                <b/>
                <i val="0"/>
                <color theme="5"/>
              </font>
            </x14:dxf>
          </x14:cfRule>
          <x14:cfRule type="cellIs" priority="385" operator="equal" id="{BB5BECA5-C63B-4678-AE53-4DD8C2D571B7}">
            <xm:f>FX!$C$77</xm:f>
            <x14:dxf>
              <font>
                <color theme="1"/>
              </font>
            </x14:dxf>
          </x14:cfRule>
          <x14:cfRule type="cellIs" priority="383" operator="equal" id="{6414ACEA-F101-4BD6-AD15-5B50CE655E5D}">
            <xm:f>FX!$C$78</xm:f>
            <x14:dxf>
              <font>
                <color theme="7"/>
              </font>
            </x14:dxf>
          </x14:cfRule>
          <xm:sqref>I1:K6 I8:K8 I10:K34 I36:K36 I38:K46 I48:K59 I62:K74 I78:K96 I98:K103 I105:K107 I109:K111 I114:K122 I124:K125 I127:K127 K128 N128:Y128 I129:K140 I142:K147 I149:K149 I151:K170 I173:K175 I177:K191 H193 I194:J195 I196:K1048576</xm:sqref>
        </x14:conditionalFormatting>
        <x14:conditionalFormatting xmlns:xm="http://schemas.microsoft.com/office/excel/2006/main">
          <x14:cfRule type="cellIs" priority="137" operator="equal" id="{30AB6F4B-37E4-4E6D-9269-0CAEBA0275DB}">
            <xm:f>FX!$C$77</xm:f>
            <x14:dxf>
              <font>
                <color theme="1"/>
              </font>
            </x14:dxf>
          </x14:cfRule>
          <x14:cfRule type="cellIs" priority="136" operator="equal" id="{8E486F27-3023-4C5C-9717-AEF93038CB02}">
            <xm:f>FX!$C$76</xm:f>
            <x14:dxf>
              <font>
                <b/>
                <i val="0"/>
                <color theme="5"/>
              </font>
            </x14:dxf>
          </x14:cfRule>
          <x14:cfRule type="cellIs" priority="134" operator="equal" id="{1C5B8A44-65B2-4D9E-A35A-F2D1DD8BD09A}">
            <xm:f>FX!$C$79</xm:f>
            <x14:dxf>
              <font>
                <color theme="8"/>
              </font>
            </x14:dxf>
          </x14:cfRule>
          <x14:cfRule type="cellIs" priority="135" operator="equal" id="{B61EA66B-5A95-4CD3-A4BD-1210F44A9A1C}">
            <xm:f>FX!$C$78</xm:f>
            <x14:dxf>
              <font>
                <color theme="7"/>
              </font>
            </x14:dxf>
          </x14:cfRule>
          <xm:sqref>I76:K76</xm:sqref>
        </x14:conditionalFormatting>
        <x14:conditionalFormatting xmlns:xm="http://schemas.microsoft.com/office/excel/2006/main">
          <x14:cfRule type="cellIs" priority="129" operator="equal" id="{6C3FFDAD-EDDE-441F-BB1B-9DCFDB337C9A}">
            <xm:f>FX!$C$77</xm:f>
            <x14:dxf>
              <font>
                <color theme="1"/>
              </font>
            </x14:dxf>
          </x14:cfRule>
          <x14:cfRule type="cellIs" priority="128" operator="equal" id="{85EBCF42-0BA7-48DD-BFFB-AD636D807317}">
            <xm:f>FX!$C$76</xm:f>
            <x14:dxf>
              <font>
                <b/>
                <i val="0"/>
                <color theme="5"/>
              </font>
            </x14:dxf>
          </x14:cfRule>
          <x14:cfRule type="cellIs" priority="126" operator="equal" id="{BA61B7AB-EF46-4AA7-8DE4-A6EE47DA15B6}">
            <xm:f>FX!$C$79</xm:f>
            <x14:dxf>
              <font>
                <color theme="8"/>
              </font>
            </x14:dxf>
          </x14:cfRule>
          <x14:cfRule type="cellIs" priority="127" operator="equal" id="{B9C848A3-7D92-41BC-B518-6F494E2C3BA9}">
            <xm:f>FX!$C$78</xm:f>
            <x14:dxf>
              <font>
                <color theme="7"/>
              </font>
            </x14:dxf>
          </x14:cfRule>
          <xm:sqref>I97:K97</xm:sqref>
        </x14:conditionalFormatting>
        <x14:conditionalFormatting xmlns:xm="http://schemas.microsoft.com/office/excel/2006/main">
          <x14:cfRule type="cellIs" priority="121" operator="equal" id="{6B141953-3A0B-42C7-821A-C7C17AAEE72B}">
            <xm:f>FX!$C$77</xm:f>
            <x14:dxf>
              <font>
                <color theme="1"/>
              </font>
            </x14:dxf>
          </x14:cfRule>
          <x14:cfRule type="cellIs" priority="118" operator="equal" id="{7A26AF25-3964-4BB2-A882-1329110B3D08}">
            <xm:f>FX!$C$79</xm:f>
            <x14:dxf>
              <font>
                <color theme="8"/>
              </font>
            </x14:dxf>
          </x14:cfRule>
          <x14:cfRule type="cellIs" priority="119" operator="equal" id="{83972ABE-2C59-4EA3-ABB0-11FEB63DE645}">
            <xm:f>FX!$C$78</xm:f>
            <x14:dxf>
              <font>
                <color theme="7"/>
              </font>
            </x14:dxf>
          </x14:cfRule>
          <x14:cfRule type="cellIs" priority="120" operator="equal" id="{8F6DA13C-35A9-41B7-B6CF-513866D3D5D0}">
            <xm:f>FX!$C$76</xm:f>
            <x14:dxf>
              <font>
                <b/>
                <i val="0"/>
                <color theme="5"/>
              </font>
            </x14:dxf>
          </x14:cfRule>
          <xm:sqref>I112:K112</xm:sqref>
        </x14:conditionalFormatting>
        <x14:conditionalFormatting xmlns:xm="http://schemas.microsoft.com/office/excel/2006/main">
          <x14:cfRule type="cellIs" priority="111" operator="equal" id="{28704434-6A95-4183-B226-66D22B3BA34C}">
            <xm:f>FX!$C$78</xm:f>
            <x14:dxf>
              <font>
                <color theme="7"/>
              </font>
            </x14:dxf>
          </x14:cfRule>
          <x14:cfRule type="cellIs" priority="110" operator="equal" id="{E8EE1916-F8FE-4E54-B32F-E43A811503B5}">
            <xm:f>FX!$C$79</xm:f>
            <x14:dxf>
              <font>
                <color theme="8"/>
              </font>
            </x14:dxf>
          </x14:cfRule>
          <x14:cfRule type="cellIs" priority="113" operator="equal" id="{53AF0FA5-F225-407B-B58C-B373143F5D05}">
            <xm:f>FX!$C$77</xm:f>
            <x14:dxf>
              <font>
                <color theme="1"/>
              </font>
            </x14:dxf>
          </x14:cfRule>
          <x14:cfRule type="cellIs" priority="112" operator="equal" id="{D18D9B29-3097-4CC1-B6D9-1969D37E2FD1}">
            <xm:f>FX!$C$76</xm:f>
            <x14:dxf>
              <font>
                <b/>
                <i val="0"/>
                <color theme="5"/>
              </font>
            </x14:dxf>
          </x14:cfRule>
          <xm:sqref>I123:K123</xm:sqref>
        </x14:conditionalFormatting>
        <x14:conditionalFormatting xmlns:xm="http://schemas.microsoft.com/office/excel/2006/main">
          <x14:cfRule type="cellIs" priority="105" operator="equal" id="{CC28BC4B-F4BC-4656-8685-B0E545924D6E}">
            <xm:f>FX!$C$77</xm:f>
            <x14:dxf>
              <font>
                <color theme="1"/>
              </font>
            </x14:dxf>
          </x14:cfRule>
          <x14:cfRule type="cellIs" priority="104" operator="equal" id="{9934ACAD-2AE3-46DC-8615-F479CDCF3229}">
            <xm:f>FX!$C$76</xm:f>
            <x14:dxf>
              <font>
                <b/>
                <i val="0"/>
                <color theme="5"/>
              </font>
            </x14:dxf>
          </x14:cfRule>
          <x14:cfRule type="cellIs" priority="103" operator="equal" id="{B40B01F1-BD7F-44AF-A068-6E15595904D1}">
            <xm:f>FX!$C$78</xm:f>
            <x14:dxf>
              <font>
                <color theme="7"/>
              </font>
            </x14:dxf>
          </x14:cfRule>
          <x14:cfRule type="cellIs" priority="102" operator="equal" id="{BA8C3284-5A4C-47D3-A00C-42B0311420D1}">
            <xm:f>FX!$C$79</xm:f>
            <x14:dxf>
              <font>
                <color theme="8"/>
              </font>
            </x14:dxf>
          </x14:cfRule>
          <xm:sqref>I126:K126</xm:sqref>
        </x14:conditionalFormatting>
        <x14:conditionalFormatting xmlns:xm="http://schemas.microsoft.com/office/excel/2006/main">
          <x14:cfRule type="cellIs" priority="172" operator="equal" id="{FE308D80-80FC-4647-9474-1CDC9169B7A4}">
            <xm:f>FX!$C$79</xm:f>
            <x14:dxf>
              <font>
                <color theme="8"/>
              </font>
            </x14:dxf>
          </x14:cfRule>
          <x14:cfRule type="cellIs" priority="173" operator="equal" id="{B12AFA16-A418-4BB4-A03F-4C3BAD969567}">
            <xm:f>FX!$C$78</xm:f>
            <x14:dxf>
              <font>
                <color theme="7"/>
              </font>
            </x14:dxf>
          </x14:cfRule>
          <x14:cfRule type="cellIs" priority="174" operator="equal" id="{68DF76F7-943B-46F3-9852-785A113F2B9D}">
            <xm:f>FX!$C$76</xm:f>
            <x14:dxf>
              <font>
                <b/>
                <i val="0"/>
                <color theme="5"/>
              </font>
            </x14:dxf>
          </x14:cfRule>
          <x14:cfRule type="cellIs" priority="175" operator="equal" id="{E38766AB-017C-4694-BAAE-F7BC67B05E1C}">
            <xm:f>FX!$C$77</xm:f>
            <x14:dxf>
              <font>
                <color theme="1"/>
              </font>
            </x14:dxf>
          </x14:cfRule>
          <xm:sqref>I128:K128</xm:sqref>
        </x14:conditionalFormatting>
        <x14:conditionalFormatting xmlns:xm="http://schemas.microsoft.com/office/excel/2006/main">
          <x14:cfRule type="cellIs" priority="95" operator="equal" id="{D32FB790-D311-46EA-AFF4-3821BC0823E5}">
            <xm:f>FX!$C$78</xm:f>
            <x14:dxf>
              <font>
                <color theme="7"/>
              </font>
            </x14:dxf>
          </x14:cfRule>
          <x14:cfRule type="cellIs" priority="97" operator="equal" id="{450978C6-2885-4202-AD2A-137E78CF0933}">
            <xm:f>FX!$C$77</xm:f>
            <x14:dxf>
              <font>
                <color theme="1"/>
              </font>
            </x14:dxf>
          </x14:cfRule>
          <x14:cfRule type="cellIs" priority="96" operator="equal" id="{BE90FD1C-40BD-4711-A544-CF993A796466}">
            <xm:f>FX!$C$76</xm:f>
            <x14:dxf>
              <font>
                <b/>
                <i val="0"/>
                <color theme="5"/>
              </font>
            </x14:dxf>
          </x14:cfRule>
          <x14:cfRule type="cellIs" priority="94" operator="equal" id="{F48D8BEA-36C8-461F-AE59-985AA20EBABC}">
            <xm:f>FX!$C$79</xm:f>
            <x14:dxf>
              <font>
                <b val="0"/>
                <i val="0"/>
                <color theme="8"/>
              </font>
            </x14:dxf>
          </x14:cfRule>
          <xm:sqref>I171:K171</xm:sqref>
        </x14:conditionalFormatting>
        <x14:conditionalFormatting xmlns:xm="http://schemas.microsoft.com/office/excel/2006/main">
          <x14:cfRule type="cellIs" priority="89" operator="equal" id="{64592BA7-5B1B-49CE-B791-E3FECF022A12}">
            <xm:f>FX!$C$77</xm:f>
            <x14:dxf>
              <font>
                <color theme="1"/>
              </font>
            </x14:dxf>
          </x14:cfRule>
          <x14:cfRule type="cellIs" priority="88" operator="equal" id="{4A8FE8F7-671F-44DA-B526-368C58064C67}">
            <xm:f>FX!$C$76</xm:f>
            <x14:dxf>
              <font>
                <b/>
                <i val="0"/>
                <color theme="5"/>
              </font>
            </x14:dxf>
          </x14:cfRule>
          <x14:cfRule type="cellIs" priority="87" operator="equal" id="{82702D17-9825-4EA5-A626-A5F2AB6BD6CC}">
            <xm:f>FX!$C$78</xm:f>
            <x14:dxf>
              <font>
                <color theme="7"/>
              </font>
            </x14:dxf>
          </x14:cfRule>
          <x14:cfRule type="cellIs" priority="86" operator="equal" id="{FECD04E7-8726-48B5-88E4-7F4498F25D39}">
            <xm:f>FX!$C$79</xm:f>
            <x14:dxf>
              <font>
                <color theme="8"/>
              </font>
            </x14:dxf>
          </x14:cfRule>
          <xm:sqref>I176:K176</xm:sqref>
        </x14:conditionalFormatting>
        <x14:conditionalFormatting xmlns:xm="http://schemas.microsoft.com/office/excel/2006/main">
          <x14:cfRule type="cellIs" priority="6" operator="equal" id="{C89C531B-7D11-4B45-BB34-4CFFD61F7AB6}">
            <xm:f>FX!$C$78</xm:f>
            <x14:dxf>
              <font>
                <color theme="7"/>
              </font>
            </x14:dxf>
          </x14:cfRule>
          <x14:cfRule type="cellIs" priority="7" operator="equal" id="{EBD84446-C877-4633-A03F-4BA631F809C0}">
            <xm:f>FX!$C$76</xm:f>
            <x14:dxf>
              <font>
                <b/>
                <i val="0"/>
                <color theme="5"/>
              </font>
            </x14:dxf>
          </x14:cfRule>
          <x14:cfRule type="cellIs" priority="8" operator="equal" id="{CAE87100-F4F8-4298-974A-FF4B4B14A76E}">
            <xm:f>FX!$C$77</xm:f>
            <x14:dxf>
              <font>
                <color theme="1"/>
              </font>
            </x14:dxf>
          </x14:cfRule>
          <x14:cfRule type="cellIs" priority="5" operator="equal" id="{BEE95B7B-1449-4463-8793-C463FFADE62E}">
            <xm:f>FX!$C$79</xm:f>
            <x14:dxf>
              <font>
                <color theme="8"/>
              </font>
            </x14:dxf>
          </x14:cfRule>
          <xm:sqref>I192:K192 K194</xm:sqref>
        </x14:conditionalFormatting>
        <x14:conditionalFormatting xmlns:xm="http://schemas.microsoft.com/office/excel/2006/main">
          <x14:cfRule type="cellIs" priority="1" operator="equal" id="{FB815BB0-AC11-479B-9D16-5D13E5E0E97B}">
            <xm:f>FX!$C$98</xm:f>
            <x14:dxf>
              <font>
                <b/>
                <i val="0"/>
                <color theme="3"/>
              </font>
              <fill>
                <patternFill>
                  <bgColor theme="2"/>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14:cfRule type="cellIs" priority="2" operator="equal" id="{2297347B-21E4-4D7C-A7C4-2E7A744FB1AB}">
            <xm:f>FX!$C$97</xm:f>
            <x14:dxf>
              <font>
                <b/>
                <i val="0"/>
                <color theme="5"/>
              </font>
              <fill>
                <patternFill>
                  <bgColor rgb="FFFFCDCD"/>
                </patternFill>
              </fill>
              <border>
                <left style="dashDot">
                  <color theme="0" tint="-0.499984740745262"/>
                </left>
                <right style="dashDot">
                  <color theme="0" tint="-0.499984740745262"/>
                </right>
                <top style="dashDot">
                  <color theme="0" tint="-0.499984740745262"/>
                </top>
                <bottom style="dashDot">
                  <color theme="0" tint="-0.499984740745262"/>
                </bottom>
              </border>
            </x14:dxf>
          </x14:cfRule>
          <x14:cfRule type="cellIs" priority="3" operator="equal" id="{DF476FA1-D087-486C-8563-EF25602095D0}">
            <xm:f>FX!$C$96</xm:f>
            <x14:dxf>
              <font>
                <b/>
                <i val="0"/>
                <color theme="4"/>
              </font>
              <fill>
                <patternFill>
                  <bgColor theme="6"/>
                </patternFill>
              </fill>
              <border>
                <left style="dashDot">
                  <color theme="0" tint="-0.34998626667073579"/>
                </left>
                <right style="dashDot">
                  <color theme="0" tint="-0.34998626667073579"/>
                </right>
                <top style="dashDot">
                  <color theme="0" tint="-0.34998626667073579"/>
                </top>
                <bottom style="dashDot">
                  <color theme="0" tint="-0.34998626667073579"/>
                </bottom>
              </border>
            </x14:dxf>
          </x14:cfRule>
          <xm:sqref>K195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4751E030-F947-4C3B-9FB3-22525A0143AF}">
          <x14:formula1>
            <xm:f>FX!$C$96:$C$97</xm:f>
          </x14:formula1>
          <xm:sqref>H144:H147 H167:H169 H185 H135:H139 H131:H133 H162 H99:H103 H119:H122 H116:H117 H124 H96 H72:H74 H110 H86:H91 H83:H84 H61:H64 H189:H191 H172:H175 H42:H43 H32:H34 H25:H28 H22:H23 H16:H20 H127 H66:H70 H58 H177:H183 H113 H150:H160 H80:H81 H77:H78 H105:H107 H37:H39 H10 H12:H14</xm:sqref>
        </x14:dataValidation>
        <x14:dataValidation type="list" allowBlank="1" showInputMessage="1" showErrorMessage="1" xr:uid="{F62CB787-AB51-44D8-8D25-5C4DEE992306}">
          <x14:formula1>
            <xm:f>FX!$C$96:$C$98</xm:f>
          </x14:formula1>
          <xm:sqref>H140 H170 H163:H166 H161 H142 H44:H46 H129:H130 H125 H114:H115 H111 H41 H82 H186:H188 H93:H95 H54:H57 H50:H52 H59 H29:H31 H11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C490B-23DE-4702-A1D4-291B3275FFEB}">
  <sheetPr>
    <pageSetUpPr autoPageBreaks="0"/>
  </sheetPr>
  <dimension ref="A1:AG89"/>
  <sheetViews>
    <sheetView zoomScale="77" zoomScaleNormal="77" zoomScalePageLayoutView="54" workbookViewId="0">
      <selection activeCell="AB18" sqref="AB18"/>
    </sheetView>
  </sheetViews>
  <sheetFormatPr defaultColWidth="8.75" defaultRowHeight="14.25"/>
  <cols>
    <col min="1" max="1" width="2.625" style="45" customWidth="1"/>
    <col min="2" max="2" width="2.5" style="1" customWidth="1"/>
    <col min="3" max="3" width="19.625" style="250" customWidth="1"/>
    <col min="4" max="4" width="1.375" style="250" customWidth="1"/>
    <col min="5" max="5" width="12.375" style="1" customWidth="1"/>
    <col min="6" max="6" width="16.875" style="1" customWidth="1"/>
    <col min="7" max="7" width="2.375" style="1" customWidth="1"/>
    <col min="8" max="8" width="2.25" style="1" customWidth="1"/>
    <col min="9" max="9" width="18.375" style="208" customWidth="1"/>
    <col min="10" max="10" width="1.375" style="208" customWidth="1"/>
    <col min="11" max="11" width="12.375" style="208" customWidth="1"/>
    <col min="12" max="12" width="16.875" style="1" customWidth="1"/>
    <col min="13" max="13" width="2.375" style="1" customWidth="1"/>
    <col min="14" max="14" width="2.875" style="1" customWidth="1"/>
    <col min="15" max="15" width="18.375" style="1" customWidth="1"/>
    <col min="16" max="16" width="1.375" style="1" customWidth="1"/>
    <col min="17" max="17" width="12.375" style="1" customWidth="1"/>
    <col min="18" max="18" width="16.875" style="168" customWidth="1"/>
    <col min="19" max="19" width="2.375" style="45" customWidth="1"/>
    <col min="20" max="20" width="2.625" style="45" customWidth="1"/>
    <col min="21" max="33" width="8.75" style="45"/>
    <col min="34" max="16384" width="8.75" style="1"/>
  </cols>
  <sheetData>
    <row r="1" spans="2:25" s="45" customFormat="1" ht="57.6" customHeight="1">
      <c r="B1" s="252"/>
      <c r="C1" s="366" t="s">
        <v>1333</v>
      </c>
      <c r="D1" s="299"/>
      <c r="E1" s="254"/>
      <c r="F1" s="300"/>
      <c r="G1" s="300"/>
      <c r="H1" s="300"/>
      <c r="I1" s="301"/>
      <c r="J1" s="301"/>
      <c r="K1" s="302"/>
      <c r="L1" s="303"/>
      <c r="M1" s="303"/>
      <c r="N1" s="256"/>
      <c r="O1" s="256"/>
      <c r="P1" s="256"/>
      <c r="Q1" s="256"/>
      <c r="R1" s="256"/>
      <c r="S1" s="256"/>
      <c r="T1" s="256"/>
    </row>
    <row r="2" spans="2:25" s="45" customFormat="1">
      <c r="B2" s="260"/>
      <c r="C2" s="279"/>
      <c r="D2" s="279"/>
      <c r="E2" s="260"/>
      <c r="F2" s="260"/>
      <c r="G2" s="260"/>
      <c r="H2" s="260"/>
      <c r="I2" s="260"/>
      <c r="J2" s="260"/>
      <c r="K2" s="260"/>
      <c r="L2" s="260"/>
      <c r="M2" s="260"/>
      <c r="N2" s="260"/>
      <c r="O2" s="260"/>
      <c r="P2" s="260"/>
      <c r="Q2" s="260"/>
      <c r="R2" s="260"/>
      <c r="S2" s="260"/>
      <c r="T2" s="260"/>
    </row>
    <row r="3" spans="2:25" ht="26.45" customHeight="1">
      <c r="B3" s="260"/>
      <c r="C3" s="287"/>
      <c r="D3" s="287"/>
      <c r="E3" s="287"/>
      <c r="F3" s="288"/>
      <c r="G3" s="288"/>
      <c r="H3" s="288"/>
      <c r="I3" s="288"/>
      <c r="J3" s="288"/>
      <c r="K3" s="288"/>
      <c r="L3" s="288"/>
      <c r="M3" s="288"/>
      <c r="N3" s="288"/>
      <c r="O3" s="288"/>
      <c r="P3" s="288"/>
      <c r="Q3" s="288"/>
      <c r="R3" s="288"/>
      <c r="S3" s="289"/>
      <c r="T3" s="260"/>
    </row>
    <row r="4" spans="2:25" ht="39.950000000000003" customHeight="1">
      <c r="B4" s="260"/>
      <c r="D4" s="292"/>
      <c r="E4" s="291" t="str">
        <f>FX!C76</f>
        <v>Essential</v>
      </c>
      <c r="F4" s="295">
        <f>FX!$G$6</f>
        <v>0.90909090909090906</v>
      </c>
      <c r="M4" s="91"/>
      <c r="N4" s="208"/>
      <c r="P4" s="208"/>
      <c r="Q4" s="47" t="str">
        <f>FX!G117</f>
        <v>100% required for bronze level</v>
      </c>
      <c r="R4" s="1"/>
      <c r="S4" s="284"/>
      <c r="T4" s="260"/>
    </row>
    <row r="5" spans="2:25" ht="39.950000000000003" customHeight="1">
      <c r="B5" s="260"/>
      <c r="D5" s="292"/>
      <c r="E5" s="293" t="str">
        <f>FX!C77</f>
        <v>Intermediate</v>
      </c>
      <c r="F5" s="295">
        <f>FX!$G$7</f>
        <v>0.81333333333333335</v>
      </c>
      <c r="K5" s="443"/>
      <c r="L5" s="443"/>
      <c r="M5" s="317"/>
      <c r="N5" s="443"/>
      <c r="O5" s="443"/>
      <c r="P5" s="322"/>
      <c r="Q5" s="47" t="str">
        <f>FX!G119</f>
        <v>50% required for bronze level</v>
      </c>
      <c r="R5" s="1"/>
      <c r="S5" s="285"/>
      <c r="T5" s="260"/>
      <c r="Y5" s="367"/>
    </row>
    <row r="6" spans="2:25" ht="39.950000000000003" customHeight="1">
      <c r="B6" s="260"/>
      <c r="D6" s="292"/>
      <c r="E6" s="294" t="str">
        <f>FX!C78</f>
        <v>Advanced</v>
      </c>
      <c r="F6" s="295">
        <f>FX!$G$8</f>
        <v>0.44</v>
      </c>
      <c r="K6" s="444"/>
      <c r="L6" s="444"/>
      <c r="M6" s="91"/>
      <c r="N6" s="444"/>
      <c r="O6" s="444"/>
      <c r="P6" s="323"/>
      <c r="Q6" s="47" t="str">
        <f>FX!G123</f>
        <v/>
      </c>
      <c r="R6" s="1"/>
      <c r="S6" s="284"/>
      <c r="T6" s="260"/>
    </row>
    <row r="7" spans="2:25" ht="20.45" customHeight="1">
      <c r="B7" s="260"/>
      <c r="C7" s="281"/>
      <c r="D7" s="281"/>
      <c r="E7" s="282"/>
      <c r="F7" s="282"/>
      <c r="G7" s="282"/>
      <c r="H7" s="282"/>
      <c r="I7" s="282"/>
      <c r="J7" s="282"/>
      <c r="K7" s="282"/>
      <c r="L7" s="282"/>
      <c r="M7" s="282"/>
      <c r="N7" s="282"/>
      <c r="O7" s="282"/>
      <c r="P7" s="282"/>
      <c r="Q7" s="283"/>
      <c r="R7" s="283"/>
      <c r="S7" s="286"/>
      <c r="T7" s="260"/>
    </row>
    <row r="8" spans="2:25" ht="15.6" customHeight="1">
      <c r="B8" s="260"/>
      <c r="C8" s="279"/>
      <c r="D8" s="279"/>
      <c r="E8" s="260"/>
      <c r="F8" s="260"/>
      <c r="G8" s="304"/>
      <c r="H8" s="260"/>
      <c r="I8" s="305"/>
      <c r="J8" s="305"/>
      <c r="K8" s="305"/>
      <c r="L8" s="306"/>
      <c r="M8" s="306"/>
      <c r="N8" s="260"/>
      <c r="O8" s="260"/>
      <c r="P8" s="260"/>
      <c r="Q8" s="260"/>
      <c r="R8" s="260"/>
      <c r="S8" s="260"/>
      <c r="T8" s="260"/>
    </row>
    <row r="9" spans="2:25" s="45" customFormat="1" ht="60" customHeight="1">
      <c r="B9" s="252"/>
      <c r="C9" s="366" t="s">
        <v>577</v>
      </c>
      <c r="D9" s="299"/>
      <c r="E9" s="254"/>
      <c r="F9" s="300"/>
      <c r="G9" s="300"/>
      <c r="H9" s="300"/>
      <c r="I9" s="301"/>
      <c r="J9" s="301"/>
      <c r="K9" s="302"/>
      <c r="L9" s="303"/>
      <c r="M9" s="303"/>
      <c r="N9" s="256"/>
      <c r="O9" s="256"/>
      <c r="P9" s="256"/>
      <c r="Q9" s="256"/>
      <c r="R9" s="256"/>
      <c r="S9" s="256"/>
      <c r="T9" s="256"/>
    </row>
    <row r="10" spans="2:25" s="45" customFormat="1" ht="15.6" customHeight="1">
      <c r="B10" s="260"/>
      <c r="C10" s="325"/>
      <c r="D10" s="326"/>
      <c r="E10" s="327"/>
      <c r="F10" s="328"/>
      <c r="G10" s="328"/>
      <c r="H10" s="328"/>
      <c r="I10" s="329"/>
      <c r="J10" s="329"/>
      <c r="K10" s="330"/>
      <c r="L10" s="331"/>
      <c r="M10" s="331"/>
      <c r="N10" s="272"/>
      <c r="O10" s="272"/>
      <c r="P10" s="272"/>
      <c r="Q10" s="272"/>
      <c r="R10" s="272"/>
      <c r="S10" s="272"/>
      <c r="T10" s="272"/>
    </row>
    <row r="11" spans="2:25" s="45" customFormat="1" ht="30.6" customHeight="1">
      <c r="B11" s="261"/>
      <c r="C11" s="435" t="str">
        <f>FX!C5</f>
        <v>White</v>
      </c>
      <c r="D11" s="435"/>
      <c r="E11" s="435"/>
      <c r="F11" s="435"/>
      <c r="G11" s="436"/>
      <c r="H11" s="260"/>
      <c r="I11" s="437" t="str">
        <f>FX!G140</f>
        <v>Some essential topics are still missing.  Add them now!</v>
      </c>
      <c r="J11" s="437"/>
      <c r="K11" s="437"/>
      <c r="L11" s="437"/>
      <c r="M11" s="437"/>
      <c r="N11" s="437"/>
      <c r="O11" s="437"/>
      <c r="P11" s="332"/>
      <c r="Q11" s="332"/>
      <c r="R11" s="332"/>
      <c r="S11" s="332"/>
      <c r="T11" s="260"/>
    </row>
    <row r="12" spans="2:25" s="45" customFormat="1" ht="16.350000000000001" customHeight="1">
      <c r="B12" s="261"/>
      <c r="C12" s="261"/>
      <c r="D12" s="261"/>
      <c r="E12" s="260"/>
      <c r="F12" s="260"/>
      <c r="G12" s="260"/>
      <c r="H12" s="260"/>
      <c r="I12" s="260"/>
      <c r="J12" s="260"/>
      <c r="K12" s="260"/>
      <c r="L12" s="261"/>
      <c r="M12" s="261"/>
      <c r="N12" s="261"/>
      <c r="O12" s="261"/>
      <c r="P12" s="261"/>
      <c r="Q12" s="261"/>
      <c r="R12" s="261"/>
      <c r="S12" s="260"/>
      <c r="T12" s="260"/>
    </row>
    <row r="13" spans="2:25" ht="67.7" customHeight="1">
      <c r="B13" s="252"/>
      <c r="C13" s="366" t="s">
        <v>582</v>
      </c>
      <c r="D13" s="253"/>
      <c r="E13" s="254"/>
      <c r="F13" s="255"/>
      <c r="G13" s="255"/>
      <c r="H13" s="255"/>
      <c r="I13" s="258"/>
      <c r="J13" s="258"/>
      <c r="K13" s="274"/>
      <c r="L13" s="256"/>
      <c r="M13" s="256"/>
      <c r="N13" s="256"/>
      <c r="O13" s="256"/>
      <c r="P13" s="256"/>
      <c r="Q13" s="256"/>
      <c r="R13" s="256"/>
      <c r="S13" s="256"/>
      <c r="T13" s="256"/>
      <c r="Y13" s="367"/>
    </row>
    <row r="14" spans="2:25" s="247" customFormat="1" ht="18" customHeight="1">
      <c r="B14" s="261"/>
      <c r="C14" s="261"/>
      <c r="D14" s="261"/>
      <c r="E14" s="261"/>
      <c r="F14" s="270"/>
      <c r="G14" s="270"/>
      <c r="H14" s="270"/>
      <c r="I14" s="271"/>
      <c r="J14" s="271"/>
      <c r="K14" s="275"/>
      <c r="L14" s="272"/>
      <c r="M14" s="272"/>
      <c r="N14" s="272"/>
      <c r="O14" s="272"/>
      <c r="P14" s="272"/>
      <c r="Q14" s="272"/>
      <c r="R14" s="272"/>
      <c r="S14" s="272"/>
      <c r="T14" s="272"/>
    </row>
    <row r="15" spans="2:25" s="45" customFormat="1" ht="20.100000000000001" customHeight="1">
      <c r="B15" s="260"/>
      <c r="C15" s="438" t="str">
        <f>FX!C82</f>
        <v>Farm Management &amp; Community</v>
      </c>
      <c r="D15" s="439"/>
      <c r="E15" s="313" t="str">
        <f>FX!$C$76</f>
        <v>Essential</v>
      </c>
      <c r="F15" s="315">
        <f>FX!Q12</f>
        <v>1</v>
      </c>
      <c r="G15" s="290"/>
      <c r="H15" s="260"/>
      <c r="I15" s="438" t="str">
        <f>FX!C86</f>
        <v>Chemical Control</v>
      </c>
      <c r="J15" s="439"/>
      <c r="K15" s="313" t="str">
        <f>FX!$C$76</f>
        <v>Essential</v>
      </c>
      <c r="L15" s="315">
        <f>FX!Q32</f>
        <v>0.88888888888888884</v>
      </c>
      <c r="M15" s="290"/>
      <c r="N15" s="260"/>
      <c r="O15" s="438" t="str">
        <f>FX!C90</f>
        <v>Biodiversity</v>
      </c>
      <c r="P15" s="439"/>
      <c r="Q15" s="313" t="str">
        <f>FX!$C$76</f>
        <v>Essential</v>
      </c>
      <c r="R15" s="315">
        <f>FX!Q52</f>
        <v>1</v>
      </c>
      <c r="S15" s="290"/>
      <c r="T15" s="260"/>
    </row>
    <row r="16" spans="2:25" s="45" customFormat="1" ht="20.100000000000001" customHeight="1">
      <c r="B16" s="260"/>
      <c r="C16" s="438"/>
      <c r="D16" s="439"/>
      <c r="E16" s="314" t="str">
        <f>FX!$C$77</f>
        <v>Intermediate</v>
      </c>
      <c r="F16" s="316">
        <f>FX!Q13</f>
        <v>0.69230769230769229</v>
      </c>
      <c r="G16" s="273"/>
      <c r="H16" s="260"/>
      <c r="I16" s="438"/>
      <c r="J16" s="439"/>
      <c r="K16" s="314" t="str">
        <f>FX!$C$77</f>
        <v>Intermediate</v>
      </c>
      <c r="L16" s="316">
        <f>FX!Q33</f>
        <v>0.8571428571428571</v>
      </c>
      <c r="M16" s="273"/>
      <c r="N16" s="260"/>
      <c r="O16" s="438"/>
      <c r="P16" s="439"/>
      <c r="Q16" s="314" t="str">
        <f>FX!$C$77</f>
        <v>Intermediate</v>
      </c>
      <c r="R16" s="316">
        <f>FX!Q53</f>
        <v>1</v>
      </c>
      <c r="S16" s="273"/>
      <c r="T16" s="260"/>
    </row>
    <row r="17" spans="2:20" s="45" customFormat="1" ht="20.100000000000001" customHeight="1">
      <c r="B17" s="260"/>
      <c r="C17" s="438"/>
      <c r="D17" s="439"/>
      <c r="E17" s="314" t="str">
        <f>FX!$C$78</f>
        <v>Advanced</v>
      </c>
      <c r="F17" s="316">
        <f>FX!Q14</f>
        <v>0.4</v>
      </c>
      <c r="G17" s="273"/>
      <c r="H17" s="260"/>
      <c r="I17" s="438"/>
      <c r="J17" s="439"/>
      <c r="K17" s="314" t="str">
        <f>FX!$C$78</f>
        <v>Advanced</v>
      </c>
      <c r="L17" s="316" t="str">
        <f>FX!Q34</f>
        <v>-</v>
      </c>
      <c r="M17" s="273"/>
      <c r="N17" s="260"/>
      <c r="O17" s="438"/>
      <c r="P17" s="439"/>
      <c r="Q17" s="314" t="str">
        <f>FX!$C$78</f>
        <v>Advanced</v>
      </c>
      <c r="R17" s="316">
        <f>FX!Q54</f>
        <v>0.4</v>
      </c>
      <c r="S17" s="273"/>
      <c r="T17" s="260"/>
    </row>
    <row r="18" spans="2:20" s="45" customFormat="1" ht="34.700000000000003" customHeight="1">
      <c r="B18" s="260"/>
      <c r="C18" s="438"/>
      <c r="D18" s="439"/>
      <c r="E18" s="440" t="str">
        <f>IF(FX!E15=0,FX!$C$108,IF(FX!E15=1,FX!$C$106,IF(FX!E15&gt;1,_xlfn.CONCAT(FX!E15," ",FX!$C$107))))</f>
        <v>All questions apply</v>
      </c>
      <c r="F18" s="441"/>
      <c r="G18" s="442"/>
      <c r="H18" s="260"/>
      <c r="I18" s="438"/>
      <c r="J18" s="439"/>
      <c r="K18" s="440" t="str">
        <f>IF(FX!E35=0,FX!$C$108,IF(FX!E35=1,FX!$C$106,IF(FX!E35&gt;1,_xlfn.CONCAT(FX!E35," ",FX!$C$107))))</f>
        <v>All questions apply</v>
      </c>
      <c r="L18" s="441"/>
      <c r="M18" s="442"/>
      <c r="N18" s="260"/>
      <c r="O18" s="438"/>
      <c r="P18" s="439"/>
      <c r="Q18" s="440" t="str">
        <f>IF(FX!E55=0,FX!$C$108,IF(FX!E55=1,FX!$C$106,IF(FX!E55&gt;1,_xlfn.CONCAT(FX!E55," ",FX!$C$107))))</f>
        <v>All questions apply</v>
      </c>
      <c r="R18" s="441"/>
      <c r="S18" s="442"/>
      <c r="T18" s="260"/>
    </row>
    <row r="19" spans="2:20" s="45" customFormat="1" ht="20.100000000000001" customHeight="1">
      <c r="B19" s="261"/>
      <c r="C19" s="307"/>
      <c r="D19" s="262"/>
      <c r="E19" s="261"/>
      <c r="F19" s="268"/>
      <c r="G19" s="260"/>
      <c r="H19" s="260"/>
      <c r="I19" s="307"/>
      <c r="J19" s="262"/>
      <c r="K19" s="261"/>
      <c r="L19" s="268"/>
      <c r="M19" s="260"/>
      <c r="N19" s="260"/>
      <c r="O19" s="307"/>
      <c r="P19" s="262"/>
      <c r="Q19" s="269"/>
      <c r="R19" s="268"/>
      <c r="S19" s="268"/>
      <c r="T19" s="260"/>
    </row>
    <row r="20" spans="2:20" s="45" customFormat="1" ht="20.100000000000001" customHeight="1">
      <c r="B20" s="260"/>
      <c r="C20" s="438" t="str">
        <f>FX!C83</f>
        <v>Plant Material Selection &amp; Propagation</v>
      </c>
      <c r="D20" s="439"/>
      <c r="E20" s="313" t="str">
        <f>FX!$C$76</f>
        <v>Essential</v>
      </c>
      <c r="F20" s="315">
        <f>FX!Q17</f>
        <v>1</v>
      </c>
      <c r="G20" s="290"/>
      <c r="H20" s="260"/>
      <c r="I20" s="438" t="str">
        <f>FX!C87</f>
        <v>Integrated Pest Management</v>
      </c>
      <c r="J20" s="439"/>
      <c r="K20" s="313" t="str">
        <f>FX!$C$76</f>
        <v>Essential</v>
      </c>
      <c r="L20" s="315" t="str">
        <f>FX!Q37</f>
        <v>-</v>
      </c>
      <c r="M20" s="290"/>
      <c r="N20" s="260"/>
      <c r="O20" s="438" t="str">
        <f>FX!C91</f>
        <v>Air Quality and Emissions</v>
      </c>
      <c r="P20" s="439"/>
      <c r="Q20" s="313" t="str">
        <f>FX!$C$76</f>
        <v>Essential</v>
      </c>
      <c r="R20" s="315" t="str">
        <f>FX!Q57</f>
        <v>-</v>
      </c>
      <c r="S20" s="290"/>
      <c r="T20" s="260"/>
    </row>
    <row r="21" spans="2:20" s="45" customFormat="1" ht="20.100000000000001" customHeight="1">
      <c r="B21" s="260"/>
      <c r="C21" s="438"/>
      <c r="D21" s="439"/>
      <c r="E21" s="314" t="str">
        <f>FX!$C$77</f>
        <v>Intermediate</v>
      </c>
      <c r="F21" s="316">
        <f>FX!Q18</f>
        <v>1</v>
      </c>
      <c r="G21" s="273"/>
      <c r="H21" s="260"/>
      <c r="I21" s="438"/>
      <c r="J21" s="439"/>
      <c r="K21" s="314" t="str">
        <f>FX!$C$77</f>
        <v>Intermediate</v>
      </c>
      <c r="L21" s="316">
        <f>FX!Q38</f>
        <v>1</v>
      </c>
      <c r="M21" s="273"/>
      <c r="N21" s="260"/>
      <c r="O21" s="438"/>
      <c r="P21" s="439"/>
      <c r="Q21" s="314" t="str">
        <f>FX!$C$77</f>
        <v>Intermediate</v>
      </c>
      <c r="R21" s="316">
        <f>FX!Q58</f>
        <v>0.33333333333333331</v>
      </c>
      <c r="S21" s="273"/>
      <c r="T21" s="260"/>
    </row>
    <row r="22" spans="2:20" s="45" customFormat="1" ht="20.100000000000001" customHeight="1">
      <c r="B22" s="260"/>
      <c r="C22" s="438"/>
      <c r="D22" s="439"/>
      <c r="E22" s="314" t="str">
        <f>FX!$C$78</f>
        <v>Advanced</v>
      </c>
      <c r="F22" s="316">
        <f>FX!Q19</f>
        <v>1</v>
      </c>
      <c r="G22" s="273"/>
      <c r="H22" s="260"/>
      <c r="I22" s="438"/>
      <c r="J22" s="439"/>
      <c r="K22" s="314" t="str">
        <f>FX!$C$78</f>
        <v>Advanced</v>
      </c>
      <c r="L22" s="316" t="str">
        <f>FX!Q39</f>
        <v>-</v>
      </c>
      <c r="M22" s="273"/>
      <c r="N22" s="260"/>
      <c r="O22" s="438"/>
      <c r="P22" s="439"/>
      <c r="Q22" s="314" t="str">
        <f>FX!$C$78</f>
        <v>Advanced</v>
      </c>
      <c r="R22" s="316">
        <f>FX!Q59</f>
        <v>0</v>
      </c>
      <c r="S22" s="273"/>
      <c r="T22" s="260"/>
    </row>
    <row r="23" spans="2:20" s="45" customFormat="1" ht="34.700000000000003" customHeight="1">
      <c r="B23" s="260"/>
      <c r="C23" s="438"/>
      <c r="D23" s="439"/>
      <c r="E23" s="440" t="str">
        <f>IF(FX!E20=0,FX!$C$108,IF(FX!E20=1,FX!$C$106,IF(FX!E20&gt;1,_xlfn.CONCAT(FX!E20," ",FX!$C$107))))</f>
        <v>4 questions are not applicable</v>
      </c>
      <c r="F23" s="441"/>
      <c r="G23" s="442"/>
      <c r="H23" s="260"/>
      <c r="I23" s="438"/>
      <c r="J23" s="439"/>
      <c r="K23" s="440" t="str">
        <f>IF(FX!E40=0,FX!$C$108,IF(FX!E40=1,FX!$C$106,IF(FX!E40&gt;1,_xlfn.CONCAT(FX!E40," ",FX!$C$107))))</f>
        <v>All questions apply</v>
      </c>
      <c r="L23" s="441"/>
      <c r="M23" s="442"/>
      <c r="N23" s="260"/>
      <c r="O23" s="438"/>
      <c r="P23" s="439"/>
      <c r="Q23" s="440" t="str">
        <f>IF(FX!E60=0,FX!$C$108,IF(FX!E60=1,FX!$C$106,IF(FX!E60&gt;1,_xlfn.CONCAT(FX!E60," ",FX!$C$107))))</f>
        <v>All questions apply</v>
      </c>
      <c r="R23" s="441"/>
      <c r="S23" s="442"/>
      <c r="T23" s="260"/>
    </row>
    <row r="24" spans="2:20" s="45" customFormat="1" ht="20.100000000000001" customHeight="1">
      <c r="B24" s="261"/>
      <c r="C24" s="307"/>
      <c r="D24" s="262"/>
      <c r="E24" s="261"/>
      <c r="F24" s="268"/>
      <c r="G24" s="260"/>
      <c r="H24" s="260"/>
      <c r="I24" s="261"/>
      <c r="J24" s="261"/>
      <c r="K24" s="261"/>
      <c r="L24" s="268"/>
      <c r="M24" s="260"/>
      <c r="N24" s="260"/>
      <c r="O24" s="307"/>
      <c r="P24" s="262"/>
      <c r="Q24" s="269"/>
      <c r="R24" s="268"/>
      <c r="S24" s="268"/>
      <c r="T24" s="260"/>
    </row>
    <row r="25" spans="2:20" s="45" customFormat="1" ht="20.100000000000001" customHeight="1">
      <c r="B25" s="260"/>
      <c r="C25" s="438" t="str">
        <f>FX!C84</f>
        <v>Soil Management</v>
      </c>
      <c r="D25" s="439"/>
      <c r="E25" s="313" t="str">
        <f>FX!$C$76</f>
        <v>Essential</v>
      </c>
      <c r="F25" s="315" t="str">
        <f>FX!Q22</f>
        <v>-</v>
      </c>
      <c r="G25" s="290"/>
      <c r="H25" s="260"/>
      <c r="I25" s="438" t="str">
        <f>FX!C88</f>
        <v>Waste Management</v>
      </c>
      <c r="J25" s="439"/>
      <c r="K25" s="313" t="str">
        <f>FX!$C$76</f>
        <v>Essential</v>
      </c>
      <c r="L25" s="315" t="str">
        <f>FX!Q42</f>
        <v>-</v>
      </c>
      <c r="M25" s="290"/>
      <c r="N25" s="260"/>
      <c r="O25" s="438" t="str">
        <f>FX!C92</f>
        <v>Labour Conditions</v>
      </c>
      <c r="P25" s="439"/>
      <c r="Q25" s="313" t="str">
        <f>FX!$C$76</f>
        <v>Essential</v>
      </c>
      <c r="R25" s="315">
        <f>FX!Q62</f>
        <v>0.91666666666666663</v>
      </c>
      <c r="S25" s="290"/>
      <c r="T25" s="260"/>
    </row>
    <row r="26" spans="2:20" s="45" customFormat="1" ht="20.100000000000001" customHeight="1">
      <c r="B26" s="260"/>
      <c r="C26" s="438"/>
      <c r="D26" s="439"/>
      <c r="E26" s="314" t="str">
        <f>FX!$C$77</f>
        <v>Intermediate</v>
      </c>
      <c r="F26" s="316">
        <f>FX!Q23</f>
        <v>0.5714285714285714</v>
      </c>
      <c r="G26" s="273"/>
      <c r="H26" s="260"/>
      <c r="I26" s="438"/>
      <c r="J26" s="439"/>
      <c r="K26" s="314" t="str">
        <f>FX!$C$77</f>
        <v>Intermediate</v>
      </c>
      <c r="L26" s="316">
        <f>FX!Q43</f>
        <v>0.66666666666666663</v>
      </c>
      <c r="M26" s="273"/>
      <c r="N26" s="260"/>
      <c r="O26" s="438"/>
      <c r="P26" s="439"/>
      <c r="Q26" s="314" t="str">
        <f>FX!$C$77</f>
        <v>Intermediate</v>
      </c>
      <c r="R26" s="316">
        <f>FX!Q63</f>
        <v>1</v>
      </c>
      <c r="S26" s="273"/>
      <c r="T26" s="260"/>
    </row>
    <row r="27" spans="2:20" s="45" customFormat="1" ht="20.100000000000001" customHeight="1">
      <c r="B27" s="260"/>
      <c r="C27" s="438"/>
      <c r="D27" s="439"/>
      <c r="E27" s="314" t="str">
        <f>FX!$C$78</f>
        <v>Advanced</v>
      </c>
      <c r="F27" s="316">
        <f>FX!Q24</f>
        <v>1</v>
      </c>
      <c r="G27" s="273"/>
      <c r="H27" s="260"/>
      <c r="I27" s="438"/>
      <c r="J27" s="439"/>
      <c r="K27" s="314" t="str">
        <f>FX!$C$78</f>
        <v>Advanced</v>
      </c>
      <c r="L27" s="316" t="str">
        <f>FX!Q44</f>
        <v>-</v>
      </c>
      <c r="M27" s="273"/>
      <c r="N27" s="260"/>
      <c r="O27" s="438"/>
      <c r="P27" s="439"/>
      <c r="Q27" s="314" t="str">
        <f>FX!$C$78</f>
        <v>Advanced</v>
      </c>
      <c r="R27" s="316">
        <f>FX!Q64</f>
        <v>0.75</v>
      </c>
      <c r="S27" s="273"/>
      <c r="T27" s="260"/>
    </row>
    <row r="28" spans="2:20" s="45" customFormat="1" ht="34.700000000000003" customHeight="1">
      <c r="B28" s="260"/>
      <c r="C28" s="438"/>
      <c r="D28" s="439"/>
      <c r="E28" s="440" t="str">
        <f>IF(FX!E25=0,FX!$C$108,IF(FX!E25=1,FX!$C$106,IF(FX!E25&gt;1,_xlfn.CONCAT(FX!E25," ",FX!$C$107))))</f>
        <v>All questions apply</v>
      </c>
      <c r="F28" s="441"/>
      <c r="G28" s="442"/>
      <c r="H28" s="260"/>
      <c r="I28" s="438"/>
      <c r="J28" s="439"/>
      <c r="K28" s="440" t="str">
        <f>IF(FX!E45=0,FX!$C$108,IF(FX!E45=1,FX!$C$106,IF(FX!E45&gt;1,_xlfn.CONCAT(FX!E45," ",FX!$C$107))))</f>
        <v>All questions apply</v>
      </c>
      <c r="L28" s="441"/>
      <c r="M28" s="442"/>
      <c r="N28" s="260"/>
      <c r="O28" s="438"/>
      <c r="P28" s="439"/>
      <c r="Q28" s="440" t="str">
        <f>IF(FX!E65=0,FX!$C$108,IF(FX!E65=1,FX!$C$106,IF(FX!E65&gt;1,_xlfn.CONCAT(FX!E65," ",FX!$C$107))))</f>
        <v>3 questions are not applicable</v>
      </c>
      <c r="R28" s="441"/>
      <c r="S28" s="442"/>
      <c r="T28" s="260"/>
    </row>
    <row r="29" spans="2:20" s="45" customFormat="1" ht="20.100000000000001" customHeight="1">
      <c r="B29" s="261"/>
      <c r="C29" s="307"/>
      <c r="D29" s="262"/>
      <c r="E29" s="261"/>
      <c r="F29" s="268"/>
      <c r="G29" s="260"/>
      <c r="H29" s="260"/>
      <c r="I29" s="307"/>
      <c r="J29" s="262"/>
      <c r="K29" s="269"/>
      <c r="L29" s="268"/>
      <c r="M29" s="268"/>
      <c r="N29" s="260"/>
      <c r="O29" s="307"/>
      <c r="P29" s="262"/>
      <c r="Q29" s="269"/>
      <c r="R29" s="268"/>
      <c r="S29" s="268"/>
      <c r="T29" s="260"/>
    </row>
    <row r="30" spans="2:20" s="45" customFormat="1" ht="20.100000000000001" customHeight="1">
      <c r="B30" s="260"/>
      <c r="C30" s="438" t="str">
        <f>FX!C85</f>
        <v>Nutrient Management</v>
      </c>
      <c r="D30" s="439"/>
      <c r="E30" s="313" t="str">
        <f>FX!$C$76</f>
        <v>Essential</v>
      </c>
      <c r="F30" s="315" t="str">
        <f>FX!Q27</f>
        <v>-</v>
      </c>
      <c r="G30" s="290"/>
      <c r="H30" s="260"/>
      <c r="I30" s="438" t="str">
        <f>FX!C89</f>
        <v>Water Management</v>
      </c>
      <c r="J30" s="439"/>
      <c r="K30" s="313" t="str">
        <f>FX!$C$76</f>
        <v>Essential</v>
      </c>
      <c r="L30" s="315">
        <f>FX!Q47</f>
        <v>1</v>
      </c>
      <c r="M30" s="290"/>
      <c r="N30" s="260"/>
      <c r="O30" s="268"/>
      <c r="P30" s="268"/>
      <c r="Q30" s="268"/>
      <c r="R30" s="268"/>
      <c r="S30" s="268"/>
      <c r="T30" s="260"/>
    </row>
    <row r="31" spans="2:20" s="45" customFormat="1" ht="20.100000000000001" customHeight="1">
      <c r="B31" s="260"/>
      <c r="C31" s="438"/>
      <c r="D31" s="439"/>
      <c r="E31" s="314" t="str">
        <f>FX!$C$77</f>
        <v>Intermediate</v>
      </c>
      <c r="F31" s="316">
        <f>FX!Q28</f>
        <v>1</v>
      </c>
      <c r="G31" s="273"/>
      <c r="H31" s="260"/>
      <c r="I31" s="438"/>
      <c r="J31" s="439"/>
      <c r="K31" s="314" t="str">
        <f>FX!$C$77</f>
        <v>Intermediate</v>
      </c>
      <c r="L31" s="316">
        <f>FX!Q48</f>
        <v>0.5714285714285714</v>
      </c>
      <c r="M31" s="273"/>
      <c r="N31" s="260"/>
      <c r="O31" s="268"/>
      <c r="P31" s="268"/>
      <c r="Q31" s="268"/>
      <c r="R31" s="268"/>
      <c r="S31" s="268"/>
      <c r="T31" s="260"/>
    </row>
    <row r="32" spans="2:20" s="45" customFormat="1" ht="20.100000000000001" customHeight="1">
      <c r="B32" s="260"/>
      <c r="C32" s="438"/>
      <c r="D32" s="439"/>
      <c r="E32" s="314" t="str">
        <f>FX!$C$78</f>
        <v>Advanced</v>
      </c>
      <c r="F32" s="316">
        <f>FX!Q29</f>
        <v>0.5</v>
      </c>
      <c r="G32" s="273"/>
      <c r="H32" s="260"/>
      <c r="I32" s="438"/>
      <c r="J32" s="439"/>
      <c r="K32" s="314" t="str">
        <f>FX!$C$78</f>
        <v>Advanced</v>
      </c>
      <c r="L32" s="316">
        <f>FX!Q49</f>
        <v>0.5</v>
      </c>
      <c r="M32" s="273"/>
      <c r="N32" s="260"/>
      <c r="O32" s="268"/>
      <c r="P32" s="268"/>
      <c r="Q32" s="268"/>
      <c r="R32" s="268"/>
      <c r="S32" s="268"/>
      <c r="T32" s="260"/>
    </row>
    <row r="33" spans="2:20" s="45" customFormat="1" ht="34.700000000000003" customHeight="1">
      <c r="B33" s="260"/>
      <c r="C33" s="438"/>
      <c r="D33" s="439"/>
      <c r="E33" s="440" t="str">
        <f>IF(FX!E30=0,FX!$C$108,IF(FX!E30=1,FX!$C$106,IF(FX!E30&gt;1,_xlfn.CONCAT(FX!E30," ",FX!$C$107))))</f>
        <v>All questions apply</v>
      </c>
      <c r="F33" s="441"/>
      <c r="G33" s="442"/>
      <c r="H33" s="260"/>
      <c r="I33" s="438"/>
      <c r="J33" s="439"/>
      <c r="K33" s="440" t="str">
        <f>IF(FX!E50=0,FX!$C$108,IF(FX!E50=1,FX!$C$106,IF(FX!E50&gt;1,_xlfn.CONCAT(FX!E50," ",FX!$C$107))))</f>
        <v>One question is not applicable</v>
      </c>
      <c r="L33" s="441"/>
      <c r="M33" s="442"/>
      <c r="N33" s="260"/>
      <c r="O33" s="268"/>
      <c r="P33" s="268"/>
      <c r="Q33" s="268"/>
      <c r="R33" s="268"/>
      <c r="S33" s="268"/>
      <c r="T33" s="260"/>
    </row>
    <row r="34" spans="2:20" s="45" customFormat="1" ht="20.100000000000001" customHeight="1">
      <c r="B34" s="261"/>
      <c r="C34" s="307"/>
      <c r="D34" s="262"/>
      <c r="E34" s="261"/>
      <c r="F34" s="268"/>
      <c r="G34" s="260"/>
      <c r="H34" s="260"/>
      <c r="I34" s="307"/>
      <c r="J34" s="262"/>
      <c r="K34" s="269"/>
      <c r="L34" s="268"/>
      <c r="M34" s="268"/>
      <c r="N34" s="260"/>
      <c r="O34" s="269"/>
      <c r="P34" s="269"/>
      <c r="Q34" s="269"/>
      <c r="R34" s="261"/>
      <c r="S34" s="261"/>
      <c r="T34" s="261"/>
    </row>
    <row r="35" spans="2:20" s="45" customFormat="1" ht="20.100000000000001" customHeight="1"/>
    <row r="36" spans="2:20" s="45" customFormat="1" ht="20.100000000000001" customHeight="1"/>
    <row r="37" spans="2:20" s="45" customFormat="1" ht="20.100000000000001" customHeight="1"/>
    <row r="38" spans="2:20" s="45" customFormat="1" ht="20.100000000000001" customHeight="1"/>
    <row r="39" spans="2:20" s="45" customFormat="1" ht="20.100000000000001" customHeight="1">
      <c r="B39" s="33"/>
    </row>
    <row r="40" spans="2:20" s="45" customFormat="1" ht="20.100000000000001" customHeight="1"/>
    <row r="41" spans="2:20" s="45" customFormat="1" ht="20.100000000000001" customHeight="1"/>
    <row r="42" spans="2:20" s="45" customFormat="1" ht="20.100000000000001" customHeight="1"/>
    <row r="43" spans="2:20" s="45" customFormat="1" ht="20.100000000000001" customHeight="1"/>
    <row r="44" spans="2:20" s="45" customFormat="1" ht="20.100000000000001" customHeight="1">
      <c r="B44" s="33"/>
    </row>
    <row r="45" spans="2:20" s="45" customFormat="1" ht="15">
      <c r="I45" s="257"/>
      <c r="J45" s="257"/>
      <c r="K45" s="257"/>
      <c r="L45" s="33"/>
      <c r="M45" s="33"/>
      <c r="N45" s="33"/>
    </row>
    <row r="46" spans="2:20" s="45" customFormat="1">
      <c r="I46" s="216"/>
      <c r="J46" s="216"/>
      <c r="K46" s="216"/>
    </row>
    <row r="47" spans="2:20" s="45" customFormat="1">
      <c r="I47" s="216"/>
      <c r="J47" s="216"/>
      <c r="K47" s="216"/>
    </row>
    <row r="48" spans="2:20" s="45" customFormat="1">
      <c r="I48" s="216"/>
      <c r="J48" s="216"/>
      <c r="K48" s="216"/>
    </row>
    <row r="49" spans="9:14" s="45" customFormat="1">
      <c r="I49" s="259"/>
      <c r="J49" s="259"/>
      <c r="K49" s="216"/>
    </row>
    <row r="50" spans="9:14" s="45" customFormat="1" ht="15">
      <c r="I50" s="257"/>
      <c r="J50" s="257"/>
      <c r="K50" s="257"/>
      <c r="L50" s="33"/>
      <c r="M50" s="33"/>
      <c r="N50" s="33"/>
    </row>
    <row r="51" spans="9:14" s="45" customFormat="1">
      <c r="I51" s="216"/>
      <c r="J51" s="216"/>
      <c r="K51" s="216"/>
      <c r="L51" s="216"/>
      <c r="M51" s="216"/>
      <c r="N51" s="216"/>
    </row>
    <row r="52" spans="9:14" s="45" customFormat="1">
      <c r="I52" s="216"/>
      <c r="J52" s="216"/>
      <c r="K52" s="216"/>
      <c r="L52" s="216"/>
      <c r="M52" s="216"/>
      <c r="N52" s="216"/>
    </row>
    <row r="53" spans="9:14" s="45" customFormat="1">
      <c r="I53" s="216"/>
      <c r="J53" s="216"/>
      <c r="K53" s="216"/>
      <c r="L53" s="216"/>
      <c r="M53" s="216"/>
      <c r="N53" s="216"/>
    </row>
    <row r="54" spans="9:14" s="45" customFormat="1">
      <c r="I54" s="259"/>
      <c r="J54" s="259"/>
      <c r="K54" s="216"/>
      <c r="L54" s="216"/>
      <c r="M54" s="216"/>
      <c r="N54" s="216"/>
    </row>
    <row r="55" spans="9:14" s="45" customFormat="1" ht="15">
      <c r="I55" s="257"/>
      <c r="J55" s="257"/>
      <c r="K55" s="257"/>
      <c r="L55" s="33"/>
      <c r="M55" s="33"/>
      <c r="N55" s="33"/>
    </row>
    <row r="56" spans="9:14" s="45" customFormat="1">
      <c r="I56" s="216"/>
      <c r="J56" s="216"/>
      <c r="K56" s="216"/>
      <c r="L56" s="216"/>
      <c r="M56" s="216"/>
      <c r="N56" s="216"/>
    </row>
    <row r="57" spans="9:14" s="45" customFormat="1">
      <c r="I57" s="216"/>
      <c r="J57" s="216"/>
      <c r="K57" s="216"/>
      <c r="L57" s="216"/>
      <c r="M57" s="216"/>
      <c r="N57" s="216"/>
    </row>
    <row r="58" spans="9:14" s="45" customFormat="1">
      <c r="I58" s="216"/>
      <c r="J58" s="216"/>
      <c r="K58" s="216"/>
      <c r="L58" s="216"/>
      <c r="M58" s="216"/>
      <c r="N58" s="216"/>
    </row>
    <row r="59" spans="9:14" s="45" customFormat="1">
      <c r="I59" s="259"/>
      <c r="J59" s="259"/>
      <c r="K59" s="216"/>
      <c r="L59" s="216"/>
      <c r="M59" s="216"/>
      <c r="N59" s="216"/>
    </row>
    <row r="60" spans="9:14" s="45" customFormat="1" ht="15.6" customHeight="1">
      <c r="I60" s="257"/>
      <c r="J60" s="257"/>
      <c r="K60" s="257"/>
      <c r="L60" s="33"/>
      <c r="M60" s="33"/>
      <c r="N60" s="33"/>
    </row>
    <row r="61" spans="9:14" s="45" customFormat="1">
      <c r="I61" s="216"/>
      <c r="J61" s="216"/>
      <c r="K61" s="216"/>
      <c r="L61" s="216"/>
      <c r="M61" s="216"/>
      <c r="N61" s="216"/>
    </row>
    <row r="62" spans="9:14" s="45" customFormat="1">
      <c r="I62" s="216"/>
      <c r="J62" s="216"/>
      <c r="K62" s="216"/>
      <c r="L62" s="216"/>
      <c r="M62" s="216"/>
      <c r="N62" s="216"/>
    </row>
    <row r="63" spans="9:14" s="45" customFormat="1">
      <c r="I63" s="216"/>
      <c r="J63" s="216"/>
      <c r="K63" s="216"/>
      <c r="L63" s="216"/>
      <c r="M63" s="216"/>
      <c r="N63" s="216"/>
    </row>
    <row r="64" spans="9:14" s="45" customFormat="1">
      <c r="I64" s="259"/>
      <c r="J64" s="259"/>
      <c r="K64" s="216"/>
      <c r="L64" s="216"/>
      <c r="M64" s="216"/>
      <c r="N64" s="216"/>
    </row>
    <row r="65" spans="2:18" s="45" customFormat="1" ht="15">
      <c r="I65" s="257"/>
      <c r="J65" s="257"/>
      <c r="K65" s="257"/>
      <c r="L65" s="33"/>
      <c r="M65" s="33"/>
      <c r="N65" s="33"/>
    </row>
    <row r="66" spans="2:18" s="45" customFormat="1">
      <c r="I66" s="216"/>
      <c r="J66" s="216"/>
      <c r="K66" s="216"/>
      <c r="L66" s="216"/>
      <c r="M66" s="216"/>
      <c r="N66" s="216"/>
    </row>
    <row r="67" spans="2:18" s="45" customFormat="1">
      <c r="I67" s="216"/>
      <c r="J67" s="216"/>
      <c r="K67" s="216"/>
      <c r="L67" s="216"/>
      <c r="M67" s="216"/>
      <c r="N67" s="216"/>
    </row>
    <row r="68" spans="2:18" s="45" customFormat="1">
      <c r="I68" s="216"/>
      <c r="J68" s="216"/>
      <c r="K68" s="216"/>
      <c r="L68" s="216"/>
      <c r="M68" s="216"/>
      <c r="N68" s="216"/>
    </row>
    <row r="69" spans="2:18" s="45" customFormat="1">
      <c r="I69" s="259"/>
      <c r="J69" s="259"/>
      <c r="K69" s="216"/>
      <c r="L69" s="216"/>
      <c r="M69" s="216"/>
      <c r="N69" s="216"/>
    </row>
    <row r="70" spans="2:18" s="45" customFormat="1" ht="15.6" customHeight="1">
      <c r="I70" s="257"/>
      <c r="J70" s="257"/>
      <c r="K70" s="257"/>
      <c r="L70" s="33"/>
      <c r="M70" s="33"/>
      <c r="N70" s="33"/>
    </row>
    <row r="71" spans="2:18" s="45" customFormat="1">
      <c r="I71" s="216"/>
      <c r="J71" s="216"/>
      <c r="K71" s="216"/>
      <c r="L71" s="216"/>
      <c r="M71" s="216"/>
      <c r="N71" s="216"/>
    </row>
    <row r="72" spans="2:18" s="45" customFormat="1">
      <c r="I72" s="216"/>
      <c r="J72" s="216"/>
      <c r="K72" s="216"/>
      <c r="L72" s="216"/>
      <c r="M72" s="216"/>
      <c r="N72" s="216"/>
    </row>
    <row r="73" spans="2:18" s="45" customFormat="1">
      <c r="I73" s="216"/>
      <c r="J73" s="216"/>
      <c r="K73" s="216"/>
      <c r="L73" s="216"/>
      <c r="M73" s="216"/>
      <c r="N73" s="216"/>
    </row>
    <row r="74" spans="2:18" s="45" customFormat="1" ht="15">
      <c r="B74" s="33"/>
      <c r="C74" s="33"/>
      <c r="D74" s="33"/>
      <c r="E74" s="33"/>
      <c r="F74" s="33" t="str">
        <f>CONCATENATE(FX!E71,FX!U71,FX!G71)</f>
        <v/>
      </c>
      <c r="G74" s="33" t="str">
        <f>CONCATENATE(FX!H71,FX!U71,FX!J71)</f>
        <v/>
      </c>
      <c r="H74" s="33" t="str">
        <f>CONCATENATE(FX!K71,FX!U71,FX!M71)</f>
        <v/>
      </c>
      <c r="I74" s="259"/>
      <c r="J74" s="259"/>
      <c r="K74" s="216"/>
      <c r="L74" s="216"/>
      <c r="M74" s="216"/>
      <c r="N74" s="216"/>
      <c r="O74" s="33"/>
      <c r="P74" s="33"/>
      <c r="Q74" s="33"/>
      <c r="R74" s="33"/>
    </row>
    <row r="75" spans="2:18" ht="15">
      <c r="B75" s="45"/>
      <c r="C75" s="251"/>
      <c r="D75" s="251"/>
      <c r="E75" s="45"/>
      <c r="F75" s="45"/>
      <c r="G75" s="45"/>
      <c r="H75" s="45"/>
      <c r="I75" s="257"/>
      <c r="J75" s="257"/>
      <c r="K75" s="257"/>
      <c r="L75" s="33"/>
      <c r="M75" s="33"/>
      <c r="N75" s="33"/>
      <c r="O75" s="45"/>
      <c r="P75" s="45"/>
      <c r="Q75" s="45"/>
      <c r="R75" s="45"/>
    </row>
    <row r="76" spans="2:18">
      <c r="B76" s="45"/>
      <c r="C76" s="251"/>
      <c r="D76" s="251"/>
      <c r="E76" s="45"/>
      <c r="F76" s="45"/>
      <c r="G76" s="45"/>
      <c r="H76" s="45"/>
      <c r="I76" s="216"/>
      <c r="J76" s="216"/>
      <c r="K76" s="216"/>
      <c r="L76" s="45"/>
      <c r="M76" s="45"/>
      <c r="N76" s="45"/>
      <c r="O76" s="45"/>
      <c r="P76" s="45"/>
      <c r="Q76" s="45"/>
      <c r="R76" s="45"/>
    </row>
    <row r="77" spans="2:18">
      <c r="B77" s="45"/>
      <c r="C77" s="251"/>
      <c r="D77" s="251"/>
      <c r="E77" s="45"/>
      <c r="F77" s="45"/>
      <c r="G77" s="45"/>
      <c r="H77" s="45"/>
      <c r="I77" s="216"/>
      <c r="J77" s="216"/>
      <c r="K77" s="216"/>
      <c r="L77" s="45"/>
      <c r="M77" s="45"/>
      <c r="N77" s="45"/>
      <c r="O77" s="45"/>
      <c r="P77" s="45"/>
      <c r="Q77" s="45"/>
      <c r="R77" s="45"/>
    </row>
    <row r="78" spans="2:18">
      <c r="B78" s="45"/>
      <c r="C78" s="251"/>
      <c r="D78" s="251"/>
      <c r="E78" s="45"/>
      <c r="F78" s="45"/>
      <c r="G78" s="45"/>
      <c r="H78" s="45"/>
      <c r="I78" s="216"/>
      <c r="J78" s="216"/>
      <c r="K78" s="216"/>
      <c r="L78" s="45"/>
      <c r="M78" s="45"/>
      <c r="N78" s="45"/>
      <c r="O78" s="45"/>
      <c r="P78" s="45"/>
      <c r="Q78" s="45"/>
      <c r="R78" s="45"/>
    </row>
    <row r="79" spans="2:18">
      <c r="B79" s="45"/>
      <c r="C79" s="251"/>
      <c r="D79" s="251"/>
      <c r="E79" s="45"/>
      <c r="F79" s="45"/>
      <c r="G79" s="45"/>
      <c r="H79" s="45"/>
      <c r="I79" s="216"/>
      <c r="J79" s="216"/>
      <c r="K79" s="216"/>
      <c r="L79" s="45"/>
      <c r="M79" s="45"/>
      <c r="N79" s="45"/>
      <c r="O79" s="45"/>
      <c r="P79" s="45"/>
      <c r="Q79" s="45"/>
      <c r="R79" s="45"/>
    </row>
    <row r="80" spans="2:18">
      <c r="B80" s="45"/>
      <c r="C80" s="251"/>
      <c r="D80" s="251"/>
      <c r="E80" s="45"/>
      <c r="F80" s="45"/>
      <c r="G80" s="45"/>
      <c r="H80" s="45"/>
      <c r="I80" s="216"/>
      <c r="J80" s="216"/>
      <c r="K80" s="216"/>
      <c r="L80" s="45"/>
      <c r="M80" s="45"/>
      <c r="N80" s="45"/>
      <c r="O80" s="45"/>
      <c r="P80" s="45"/>
      <c r="Q80" s="45"/>
      <c r="R80" s="45"/>
    </row>
    <row r="81" spans="2:18">
      <c r="B81" s="45"/>
      <c r="C81" s="251"/>
      <c r="D81" s="251"/>
      <c r="E81" s="45"/>
      <c r="F81" s="45"/>
      <c r="G81" s="45"/>
      <c r="H81" s="45"/>
      <c r="I81" s="216"/>
      <c r="J81" s="216"/>
      <c r="K81" s="216"/>
      <c r="L81" s="45"/>
      <c r="M81" s="45"/>
      <c r="N81" s="45"/>
      <c r="O81" s="45"/>
      <c r="P81" s="45"/>
      <c r="Q81" s="45"/>
      <c r="R81" s="45"/>
    </row>
    <row r="82" spans="2:18">
      <c r="B82" s="45"/>
      <c r="C82" s="251"/>
      <c r="D82" s="251"/>
      <c r="E82" s="45"/>
      <c r="F82" s="45"/>
      <c r="G82" s="45"/>
      <c r="H82" s="45"/>
      <c r="I82" s="216"/>
      <c r="J82" s="216"/>
      <c r="K82" s="216"/>
      <c r="L82" s="45"/>
      <c r="M82" s="45"/>
      <c r="N82" s="45"/>
      <c r="O82" s="45"/>
      <c r="P82" s="45"/>
      <c r="Q82" s="45"/>
      <c r="R82" s="45"/>
    </row>
    <row r="83" spans="2:18">
      <c r="B83" s="45"/>
      <c r="C83" s="251"/>
      <c r="D83" s="251"/>
      <c r="E83" s="45"/>
      <c r="F83" s="45"/>
      <c r="G83" s="45"/>
      <c r="H83" s="45"/>
      <c r="I83" s="216"/>
      <c r="J83" s="216"/>
      <c r="K83" s="216"/>
      <c r="L83" s="45"/>
      <c r="M83" s="45"/>
      <c r="N83" s="45"/>
      <c r="O83" s="45"/>
      <c r="P83" s="45"/>
      <c r="Q83" s="45"/>
      <c r="R83" s="45"/>
    </row>
    <row r="84" spans="2:18">
      <c r="B84" s="45"/>
      <c r="C84" s="251"/>
      <c r="D84" s="251"/>
      <c r="E84" s="45"/>
      <c r="F84" s="45"/>
      <c r="G84" s="45"/>
      <c r="H84" s="45"/>
      <c r="I84" s="216"/>
      <c r="J84" s="216"/>
      <c r="K84" s="216"/>
      <c r="L84" s="45"/>
      <c r="M84" s="45"/>
      <c r="N84" s="45"/>
      <c r="O84" s="45"/>
      <c r="P84" s="45"/>
      <c r="Q84" s="45"/>
      <c r="R84" s="45"/>
    </row>
    <row r="85" spans="2:18">
      <c r="B85" s="45"/>
      <c r="C85" s="251"/>
      <c r="D85" s="251"/>
      <c r="E85" s="45"/>
      <c r="F85" s="45"/>
      <c r="G85" s="45"/>
      <c r="H85" s="45"/>
      <c r="I85" s="216"/>
      <c r="J85" s="216"/>
      <c r="K85" s="216"/>
      <c r="L85" s="45"/>
      <c r="M85" s="45"/>
      <c r="N85" s="45"/>
      <c r="O85" s="45"/>
      <c r="P85" s="45"/>
      <c r="Q85" s="45"/>
      <c r="R85" s="45"/>
    </row>
    <row r="86" spans="2:18">
      <c r="B86" s="45"/>
      <c r="C86" s="251"/>
      <c r="D86" s="251"/>
      <c r="E86" s="45"/>
      <c r="F86" s="45"/>
      <c r="G86" s="45"/>
      <c r="H86" s="45"/>
      <c r="I86" s="216"/>
      <c r="J86" s="216"/>
      <c r="K86" s="216"/>
      <c r="L86" s="45"/>
      <c r="M86" s="45"/>
      <c r="N86" s="45"/>
      <c r="O86" s="45"/>
      <c r="P86" s="45"/>
      <c r="Q86" s="45"/>
      <c r="R86" s="45"/>
    </row>
    <row r="87" spans="2:18">
      <c r="B87" s="45"/>
      <c r="C87" s="251"/>
      <c r="D87" s="251"/>
      <c r="E87" s="45"/>
      <c r="F87" s="45"/>
      <c r="G87" s="45"/>
      <c r="H87" s="45"/>
      <c r="I87" s="216"/>
      <c r="J87" s="216"/>
      <c r="K87" s="216"/>
      <c r="L87" s="45"/>
      <c r="M87" s="45"/>
      <c r="N87" s="45"/>
      <c r="O87" s="45"/>
      <c r="P87" s="45"/>
      <c r="Q87" s="45"/>
      <c r="R87" s="45"/>
    </row>
    <row r="88" spans="2:18">
      <c r="B88" s="45"/>
      <c r="C88" s="251"/>
      <c r="D88" s="251"/>
      <c r="E88" s="45"/>
      <c r="F88" s="45"/>
      <c r="G88" s="45"/>
      <c r="H88" s="45"/>
      <c r="I88" s="216"/>
      <c r="J88" s="216"/>
      <c r="K88" s="216"/>
      <c r="L88" s="45"/>
      <c r="M88" s="45"/>
      <c r="N88" s="45"/>
      <c r="O88" s="45"/>
      <c r="P88" s="45"/>
      <c r="Q88" s="45"/>
      <c r="R88" s="45"/>
    </row>
    <row r="89" spans="2:18">
      <c r="I89" s="216"/>
      <c r="J89" s="216"/>
      <c r="K89" s="216"/>
      <c r="L89" s="45"/>
      <c r="M89" s="45"/>
      <c r="N89" s="45"/>
    </row>
  </sheetData>
  <mergeCells count="39">
    <mergeCell ref="O20:O23"/>
    <mergeCell ref="Q23:S23"/>
    <mergeCell ref="E28:G28"/>
    <mergeCell ref="K28:M28"/>
    <mergeCell ref="Q28:S28"/>
    <mergeCell ref="P20:P23"/>
    <mergeCell ref="O25:O28"/>
    <mergeCell ref="P25:P28"/>
    <mergeCell ref="E33:G33"/>
    <mergeCell ref="K33:M33"/>
    <mergeCell ref="E23:G23"/>
    <mergeCell ref="K23:M23"/>
    <mergeCell ref="I20:I23"/>
    <mergeCell ref="I15:I18"/>
    <mergeCell ref="O15:O18"/>
    <mergeCell ref="P15:P18"/>
    <mergeCell ref="E18:G18"/>
    <mergeCell ref="K18:M18"/>
    <mergeCell ref="Q18:S18"/>
    <mergeCell ref="K5:L5"/>
    <mergeCell ref="K6:L6"/>
    <mergeCell ref="N5:O5"/>
    <mergeCell ref="N6:O6"/>
    <mergeCell ref="C11:G11"/>
    <mergeCell ref="I11:O11"/>
    <mergeCell ref="C30:C33"/>
    <mergeCell ref="C20:C23"/>
    <mergeCell ref="J15:J18"/>
    <mergeCell ref="J20:J23"/>
    <mergeCell ref="J25:J28"/>
    <mergeCell ref="J30:J33"/>
    <mergeCell ref="D30:D33"/>
    <mergeCell ref="I25:I28"/>
    <mergeCell ref="I30:I33"/>
    <mergeCell ref="D20:D23"/>
    <mergeCell ref="D25:D28"/>
    <mergeCell ref="C25:C28"/>
    <mergeCell ref="C15:C18"/>
    <mergeCell ref="D15:D18"/>
  </mergeCells>
  <conditionalFormatting sqref="E5:F5 M5">
    <cfRule type="containsText" dxfId="16" priority="14" operator="containsText" text="Gold">
      <formula>NOT(ISERROR(SEARCH("Gold",E5)))</formula>
    </cfRule>
    <cfRule type="containsText" dxfId="15" priority="15" operator="containsText" text="Silver">
      <formula>NOT(ISERROR(SEARCH("Silver",E5)))</formula>
    </cfRule>
    <cfRule type="containsText" dxfId="14" priority="16" operator="containsText" text="Yet">
      <formula>NOT(ISERROR(SEARCH("Yet",E5)))</formula>
    </cfRule>
    <cfRule type="containsText" dxfId="13" priority="17" operator="containsText" text="Bronze">
      <formula>NOT(ISERROR(SEARCH("Bronze",E5)))</formula>
    </cfRule>
  </conditionalFormatting>
  <conditionalFormatting sqref="S5">
    <cfRule type="containsText" dxfId="12" priority="6" operator="containsText" text="Gold">
      <formula>NOT(ISERROR(SEARCH("Gold",S5)))</formula>
    </cfRule>
    <cfRule type="containsText" dxfId="11" priority="7" operator="containsText" text="Silver">
      <formula>NOT(ISERROR(SEARCH("Silver",S5)))</formula>
    </cfRule>
    <cfRule type="containsText" dxfId="10" priority="8" operator="containsText" text="Yet">
      <formula>NOT(ISERROR(SEARCH("Yet",S5)))</formula>
    </cfRule>
    <cfRule type="containsText" dxfId="9" priority="9" operator="containsText" text="Bronze">
      <formula>NOT(ISERROR(SEARCH("Bronze",S5)))</formula>
    </cfRule>
  </conditionalFormatting>
  <pageMargins left="0.7" right="0.7" top="0.75" bottom="0.75" header="0.3" footer="0.3"/>
  <pageSetup paperSize="9" scale="65" orientation="landscape" r:id="rId1"/>
  <rowBreaks count="1" manualBreakCount="1">
    <brk id="12" max="16383" man="1"/>
  </rowBreaks>
  <drawing r:id="rId2"/>
  <extLst>
    <ext xmlns:x14="http://schemas.microsoft.com/office/spreadsheetml/2009/9/main" uri="{78C0D931-6437-407d-A8EE-F0AAD7539E65}">
      <x14:conditionalFormattings>
        <x14:conditionalFormatting xmlns:xm="http://schemas.microsoft.com/office/excel/2006/main">
          <x14:cfRule type="expression" priority="1" id="{8ABC45BD-4590-48FB-9B74-D092BFA220F6}">
            <xm:f>$C$11=FX!$C$111</xm:f>
            <x14:dxf>
              <font>
                <b/>
                <i val="0"/>
                <color theme="3"/>
              </font>
              <fill>
                <patternFill>
                  <bgColor theme="0"/>
                </patternFill>
              </fill>
            </x14:dxf>
          </x14:cfRule>
          <x14:cfRule type="expression" priority="2" id="{E022FE39-EFF3-449B-B5BA-6540B994C371}">
            <xm:f>$C$11=FX!$C$112</xm:f>
            <x14:dxf>
              <font>
                <b/>
                <i val="0"/>
                <color theme="0"/>
              </font>
              <fill>
                <patternFill>
                  <bgColor theme="9"/>
                </patternFill>
              </fill>
            </x14:dxf>
          </x14:cfRule>
          <x14:cfRule type="expression" priority="3" id="{00000000-000E-0000-0200-000002000000}">
            <xm:f>$C$11=FX!$C$113</xm:f>
            <x14:dxf>
              <font>
                <b/>
                <i val="0"/>
                <strike val="0"/>
                <color theme="0"/>
              </font>
              <fill>
                <patternFill>
                  <bgColor theme="8"/>
                </patternFill>
              </fill>
              <border>
                <right style="thin">
                  <color auto="1"/>
                </right>
                <bottom style="thin">
                  <color auto="1"/>
                </bottom>
              </border>
            </x14:dxf>
          </x14:cfRule>
          <x14:cfRule type="expression" priority="4" id="{00000000-000E-0000-0200-000001000000}">
            <xm:f>$C$11=FX!$C$114</xm:f>
            <x14:dxf>
              <font>
                <b/>
                <i val="0"/>
                <strike val="0"/>
              </font>
              <fill>
                <patternFill>
                  <bgColor theme="7"/>
                </patternFill>
              </fill>
              <border>
                <right style="thin">
                  <color auto="1"/>
                </right>
                <bottom style="thin">
                  <color auto="1"/>
                </bottom>
                <vertical/>
                <horizontal/>
              </border>
            </x14:dxf>
          </x14:cfRule>
          <xm:sqref>C11:G11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F05CE-8342-490D-8406-6E9481C33650}">
  <dimension ref="A1:Q280"/>
  <sheetViews>
    <sheetView showGridLines="0" topLeftCell="D1" zoomScaleNormal="100" zoomScalePageLayoutView="40" workbookViewId="0"/>
  </sheetViews>
  <sheetFormatPr defaultColWidth="8.75" defaultRowHeight="39.950000000000003" customHeight="1"/>
  <cols>
    <col min="1" max="1" width="2.5" style="46" customWidth="1"/>
    <col min="2" max="2" width="1.625" style="47" customWidth="1"/>
    <col min="3" max="3" width="23.375" style="64" customWidth="1"/>
    <col min="4" max="4" width="1.625" style="60" customWidth="1"/>
    <col min="5" max="5" width="24.625" style="167" customWidth="1"/>
    <col min="6" max="6" width="1.75" style="49" customWidth="1"/>
    <col min="7" max="7" width="107" style="59" customWidth="1"/>
    <col min="8" max="8" width="2.25" style="49" customWidth="1"/>
    <col min="9" max="17" width="8.75" style="46"/>
    <col min="18" max="16384" width="8.75" style="49"/>
  </cols>
  <sheetData>
    <row r="1" spans="1:17" s="46" customFormat="1" ht="15" customHeight="1">
      <c r="B1" s="77"/>
      <c r="C1" s="77"/>
      <c r="D1" s="77"/>
      <c r="E1" s="77"/>
      <c r="F1" s="77"/>
      <c r="G1" s="77"/>
      <c r="H1" s="77"/>
    </row>
    <row r="2" spans="1:17" s="47" customFormat="1" ht="9.6" customHeight="1">
      <c r="A2" s="80"/>
      <c r="C2" s="62"/>
      <c r="D2" s="52"/>
      <c r="E2" s="165"/>
      <c r="G2" s="53"/>
      <c r="I2" s="81"/>
      <c r="J2" s="46"/>
      <c r="K2" s="46"/>
      <c r="L2" s="46"/>
      <c r="M2" s="46"/>
      <c r="N2" s="46"/>
      <c r="O2" s="46"/>
      <c r="P2" s="46"/>
      <c r="Q2" s="46"/>
    </row>
    <row r="3" spans="1:17" s="56" customFormat="1" ht="39.950000000000003" customHeight="1">
      <c r="A3" s="80"/>
      <c r="B3" s="55"/>
      <c r="C3" s="372" t="s">
        <v>596</v>
      </c>
      <c r="D3" s="373" t="s">
        <v>1070</v>
      </c>
      <c r="E3" s="376" t="s">
        <v>1072</v>
      </c>
      <c r="F3" s="374" t="s">
        <v>1071</v>
      </c>
      <c r="G3" s="375" t="s">
        <v>597</v>
      </c>
      <c r="I3" s="81"/>
      <c r="J3" s="54"/>
      <c r="K3" s="54"/>
      <c r="L3" s="54"/>
      <c r="M3" s="54"/>
      <c r="N3" s="54"/>
      <c r="O3" s="54"/>
      <c r="P3" s="54"/>
      <c r="Q3" s="54"/>
    </row>
    <row r="4" spans="1:17" s="55" customFormat="1" ht="9.6" customHeight="1">
      <c r="A4" s="80"/>
      <c r="C4" s="63"/>
      <c r="D4" s="57"/>
      <c r="E4" s="166"/>
      <c r="F4" s="48"/>
      <c r="G4" s="58"/>
      <c r="I4" s="81"/>
      <c r="J4" s="54"/>
      <c r="K4" s="54"/>
      <c r="L4" s="54"/>
      <c r="M4" s="54"/>
      <c r="N4" s="54"/>
      <c r="O4" s="54"/>
      <c r="P4" s="54"/>
      <c r="Q4" s="54"/>
    </row>
    <row r="5" spans="1:17" s="59" customFormat="1" ht="50.1" customHeight="1">
      <c r="A5" s="80"/>
      <c r="B5" s="53"/>
      <c r="C5" s="64" t="s">
        <v>598</v>
      </c>
      <c r="D5" s="64"/>
      <c r="E5" s="167"/>
      <c r="G5" s="59" t="s">
        <v>940</v>
      </c>
      <c r="I5" s="81"/>
      <c r="J5" s="51"/>
      <c r="K5" s="51"/>
      <c r="L5" s="51"/>
      <c r="M5" s="51"/>
      <c r="N5" s="51"/>
      <c r="O5" s="51"/>
      <c r="P5" s="51"/>
      <c r="Q5" s="51"/>
    </row>
    <row r="6" spans="1:17" s="59" customFormat="1" ht="50.1" customHeight="1">
      <c r="A6" s="80"/>
      <c r="B6" s="53"/>
      <c r="C6" s="64" t="s">
        <v>599</v>
      </c>
      <c r="D6" s="64"/>
      <c r="E6" s="167"/>
      <c r="G6" s="59" t="s">
        <v>941</v>
      </c>
      <c r="I6" s="81"/>
      <c r="J6" s="51"/>
      <c r="K6" s="51"/>
      <c r="L6" s="51"/>
      <c r="M6" s="51"/>
      <c r="N6" s="51"/>
      <c r="O6" s="51"/>
      <c r="P6" s="51"/>
      <c r="Q6" s="51"/>
    </row>
    <row r="7" spans="1:17" s="59" customFormat="1" ht="50.1" customHeight="1">
      <c r="A7" s="80"/>
      <c r="B7" s="53"/>
      <c r="C7" s="64" t="s">
        <v>600</v>
      </c>
      <c r="D7" s="64"/>
      <c r="E7" s="167" t="s">
        <v>601</v>
      </c>
      <c r="G7" s="59" t="s">
        <v>602</v>
      </c>
      <c r="I7" s="81"/>
      <c r="J7" s="51"/>
      <c r="K7" s="51"/>
      <c r="L7" s="51"/>
      <c r="M7" s="51"/>
      <c r="N7" s="51"/>
      <c r="O7" s="51"/>
      <c r="P7" s="51"/>
      <c r="Q7" s="51"/>
    </row>
    <row r="8" spans="1:17" s="59" customFormat="1" ht="50.1" customHeight="1">
      <c r="A8" s="80"/>
      <c r="B8" s="53"/>
      <c r="C8" s="64" t="s">
        <v>603</v>
      </c>
      <c r="D8" s="64"/>
      <c r="E8" s="167" t="s">
        <v>604</v>
      </c>
      <c r="G8" s="59" t="s">
        <v>942</v>
      </c>
      <c r="I8" s="81"/>
      <c r="J8" s="51"/>
      <c r="K8" s="51"/>
      <c r="L8" s="51"/>
      <c r="M8" s="51"/>
      <c r="N8" s="51"/>
      <c r="O8" s="51"/>
      <c r="P8" s="51"/>
      <c r="Q8" s="51"/>
    </row>
    <row r="9" spans="1:17" s="59" customFormat="1" ht="50.1" customHeight="1">
      <c r="A9" s="80"/>
      <c r="B9" s="53"/>
      <c r="C9" s="64" t="s">
        <v>605</v>
      </c>
      <c r="D9" s="64"/>
      <c r="E9" s="167"/>
      <c r="G9" s="59" t="s">
        <v>943</v>
      </c>
      <c r="I9" s="81"/>
      <c r="J9" s="51"/>
      <c r="K9" s="51"/>
      <c r="L9" s="51"/>
      <c r="M9" s="51"/>
      <c r="N9" s="51"/>
      <c r="O9" s="51"/>
      <c r="P9" s="51"/>
      <c r="Q9" s="51"/>
    </row>
    <row r="10" spans="1:17" s="59" customFormat="1" ht="50.1" customHeight="1">
      <c r="A10" s="80"/>
      <c r="B10" s="53"/>
      <c r="C10" s="64" t="s">
        <v>134</v>
      </c>
      <c r="D10" s="64"/>
      <c r="E10" s="167"/>
      <c r="G10" s="59" t="s">
        <v>606</v>
      </c>
      <c r="I10" s="81"/>
      <c r="J10" s="51"/>
      <c r="K10" s="51"/>
      <c r="L10" s="51"/>
      <c r="M10" s="51"/>
      <c r="N10" s="51"/>
      <c r="O10" s="51"/>
      <c r="P10" s="51"/>
      <c r="Q10" s="51"/>
    </row>
    <row r="11" spans="1:17" s="59" customFormat="1" ht="72" customHeight="1">
      <c r="A11" s="80"/>
      <c r="B11" s="53"/>
      <c r="C11" s="64" t="s">
        <v>1092</v>
      </c>
      <c r="D11" s="64"/>
      <c r="E11" s="167" t="s">
        <v>607</v>
      </c>
      <c r="G11" s="59" t="s">
        <v>944</v>
      </c>
      <c r="I11" s="81"/>
      <c r="J11" s="51"/>
      <c r="K11" s="51"/>
      <c r="L11" s="51"/>
      <c r="M11" s="51"/>
      <c r="N11" s="51"/>
      <c r="O11" s="51"/>
      <c r="P11" s="51"/>
      <c r="Q11" s="51"/>
    </row>
    <row r="12" spans="1:17" s="59" customFormat="1" ht="50.1" customHeight="1">
      <c r="A12" s="80"/>
      <c r="B12" s="53"/>
      <c r="C12" s="64" t="s">
        <v>1093</v>
      </c>
      <c r="D12" s="64"/>
      <c r="E12" s="167" t="s">
        <v>1230</v>
      </c>
      <c r="G12" s="59" t="s">
        <v>608</v>
      </c>
      <c r="I12" s="81"/>
      <c r="J12" s="51"/>
      <c r="K12" s="51"/>
      <c r="L12" s="51"/>
      <c r="M12" s="51"/>
      <c r="N12" s="51"/>
      <c r="O12" s="51"/>
      <c r="P12" s="51"/>
      <c r="Q12" s="51"/>
    </row>
    <row r="13" spans="1:17" s="59" customFormat="1" ht="71.45" customHeight="1">
      <c r="A13" s="80"/>
      <c r="B13" s="53"/>
      <c r="C13" s="64" t="s">
        <v>609</v>
      </c>
      <c r="D13" s="64"/>
      <c r="E13" s="167" t="s">
        <v>610</v>
      </c>
      <c r="G13" s="59" t="s">
        <v>1079</v>
      </c>
      <c r="I13" s="81"/>
      <c r="J13" s="51"/>
      <c r="K13" s="51"/>
      <c r="L13" s="51"/>
      <c r="M13" s="51"/>
      <c r="N13" s="51"/>
      <c r="O13" s="51"/>
      <c r="P13" s="51"/>
      <c r="Q13" s="51"/>
    </row>
    <row r="14" spans="1:17" s="59" customFormat="1" ht="50.1" customHeight="1">
      <c r="A14" s="80"/>
      <c r="B14" s="53"/>
      <c r="C14" s="64" t="s">
        <v>611</v>
      </c>
      <c r="D14" s="64"/>
      <c r="E14" s="167" t="s">
        <v>612</v>
      </c>
      <c r="G14" s="59" t="s">
        <v>945</v>
      </c>
      <c r="I14" s="81"/>
      <c r="J14" s="51"/>
      <c r="K14" s="51"/>
      <c r="L14" s="51"/>
      <c r="M14" s="51"/>
      <c r="N14" s="51"/>
      <c r="O14" s="51"/>
      <c r="P14" s="51"/>
      <c r="Q14" s="51"/>
    </row>
    <row r="15" spans="1:17" s="59" customFormat="1" ht="50.1" customHeight="1">
      <c r="A15" s="80"/>
      <c r="B15" s="53"/>
      <c r="C15" s="64" t="s">
        <v>613</v>
      </c>
      <c r="D15" s="64"/>
      <c r="E15" s="167"/>
      <c r="G15" s="59" t="s">
        <v>946</v>
      </c>
      <c r="I15" s="81"/>
      <c r="J15" s="51"/>
      <c r="K15" s="51"/>
      <c r="L15" s="51"/>
      <c r="M15" s="51"/>
      <c r="N15" s="51"/>
      <c r="O15" s="51"/>
      <c r="P15" s="51"/>
      <c r="Q15" s="51"/>
    </row>
    <row r="16" spans="1:17" s="59" customFormat="1" ht="50.1" customHeight="1">
      <c r="A16" s="80"/>
      <c r="B16" s="53"/>
      <c r="C16" s="64" t="s">
        <v>614</v>
      </c>
      <c r="D16" s="64"/>
      <c r="E16" s="167"/>
      <c r="G16" s="59" t="s">
        <v>947</v>
      </c>
      <c r="I16" s="81"/>
      <c r="J16" s="51"/>
      <c r="K16" s="51"/>
      <c r="L16" s="51"/>
      <c r="M16" s="51"/>
      <c r="N16" s="51"/>
      <c r="O16" s="51"/>
      <c r="P16" s="51"/>
      <c r="Q16" s="51"/>
    </row>
    <row r="17" spans="1:17" s="59" customFormat="1" ht="101.45" customHeight="1">
      <c r="A17" s="80"/>
      <c r="B17" s="53"/>
      <c r="C17" s="64" t="s">
        <v>615</v>
      </c>
      <c r="D17" s="64"/>
      <c r="E17" s="167" t="s">
        <v>948</v>
      </c>
      <c r="G17" s="59" t="s">
        <v>1080</v>
      </c>
      <c r="I17" s="81"/>
      <c r="J17" s="51"/>
      <c r="K17" s="51"/>
      <c r="L17" s="51"/>
      <c r="M17" s="51"/>
      <c r="N17" s="51"/>
      <c r="O17" s="51"/>
      <c r="P17" s="51"/>
      <c r="Q17" s="51"/>
    </row>
    <row r="18" spans="1:17" s="59" customFormat="1" ht="50.1" customHeight="1">
      <c r="A18" s="80"/>
      <c r="B18" s="53"/>
      <c r="C18" s="64" t="s">
        <v>616</v>
      </c>
      <c r="D18" s="64"/>
      <c r="E18" s="167"/>
      <c r="G18" s="59" t="s">
        <v>949</v>
      </c>
      <c r="I18" s="81"/>
      <c r="J18" s="51"/>
      <c r="K18" s="51"/>
      <c r="L18" s="51"/>
      <c r="M18" s="51"/>
      <c r="N18" s="51"/>
      <c r="O18" s="51"/>
      <c r="P18" s="51"/>
      <c r="Q18" s="51"/>
    </row>
    <row r="19" spans="1:17" s="59" customFormat="1" ht="50.1" customHeight="1">
      <c r="A19" s="80"/>
      <c r="B19" s="53"/>
      <c r="C19" s="64" t="s">
        <v>1083</v>
      </c>
      <c r="D19" s="64"/>
      <c r="E19" s="167" t="s">
        <v>1084</v>
      </c>
      <c r="G19" s="59" t="s">
        <v>950</v>
      </c>
      <c r="I19" s="81"/>
      <c r="J19" s="51"/>
      <c r="K19" s="51"/>
      <c r="L19" s="51"/>
      <c r="M19" s="51"/>
      <c r="N19" s="51"/>
      <c r="O19" s="51"/>
      <c r="P19" s="51"/>
      <c r="Q19" s="51"/>
    </row>
    <row r="20" spans="1:17" s="59" customFormat="1" ht="83.45" customHeight="1">
      <c r="A20" s="80"/>
      <c r="B20" s="53"/>
      <c r="C20" s="64" t="s">
        <v>617</v>
      </c>
      <c r="D20" s="64"/>
      <c r="E20" s="167"/>
      <c r="G20" s="59" t="s">
        <v>1081</v>
      </c>
      <c r="I20" s="81"/>
      <c r="J20" s="51"/>
      <c r="K20" s="51"/>
      <c r="L20" s="51"/>
      <c r="M20" s="51"/>
      <c r="N20" s="51"/>
      <c r="O20" s="51"/>
      <c r="P20" s="51"/>
      <c r="Q20" s="51"/>
    </row>
    <row r="21" spans="1:17" s="59" customFormat="1" ht="50.1" customHeight="1">
      <c r="A21" s="80"/>
      <c r="B21" s="53"/>
      <c r="C21" s="64" t="s">
        <v>618</v>
      </c>
      <c r="D21" s="64"/>
      <c r="E21" s="167"/>
      <c r="G21" s="59" t="s">
        <v>619</v>
      </c>
      <c r="I21" s="81"/>
      <c r="J21" s="51"/>
      <c r="K21" s="51"/>
      <c r="L21" s="51"/>
      <c r="M21" s="51"/>
      <c r="N21" s="51"/>
      <c r="O21" s="51"/>
      <c r="P21" s="51"/>
      <c r="Q21" s="51"/>
    </row>
    <row r="22" spans="1:17" s="59" customFormat="1" ht="50.1" customHeight="1">
      <c r="A22" s="80"/>
      <c r="B22" s="53"/>
      <c r="C22" s="64" t="s">
        <v>620</v>
      </c>
      <c r="D22" s="64"/>
      <c r="E22" s="167" t="s">
        <v>621</v>
      </c>
      <c r="G22" s="59" t="s">
        <v>951</v>
      </c>
      <c r="I22" s="81"/>
      <c r="J22" s="51"/>
      <c r="K22" s="51"/>
      <c r="L22" s="51"/>
      <c r="M22" s="51"/>
      <c r="N22" s="51"/>
      <c r="O22" s="51"/>
      <c r="P22" s="51"/>
      <c r="Q22" s="51"/>
    </row>
    <row r="23" spans="1:17" s="59" customFormat="1" ht="50.1" customHeight="1">
      <c r="A23" s="80"/>
      <c r="B23" s="53"/>
      <c r="C23" s="64" t="s">
        <v>622</v>
      </c>
      <c r="D23" s="64"/>
      <c r="E23" s="167" t="s">
        <v>623</v>
      </c>
      <c r="G23" s="59" t="s">
        <v>1082</v>
      </c>
      <c r="I23" s="81"/>
      <c r="J23" s="51"/>
      <c r="K23" s="51"/>
      <c r="L23" s="51"/>
      <c r="M23" s="51"/>
      <c r="N23" s="51"/>
      <c r="O23" s="51"/>
      <c r="P23" s="51"/>
      <c r="Q23" s="51"/>
    </row>
    <row r="24" spans="1:17" s="59" customFormat="1" ht="50.1" customHeight="1">
      <c r="A24" s="80"/>
      <c r="B24" s="53"/>
      <c r="C24" s="64" t="s">
        <v>624</v>
      </c>
      <c r="D24" s="64"/>
      <c r="E24" s="167" t="s">
        <v>625</v>
      </c>
      <c r="G24" s="59" t="s">
        <v>626</v>
      </c>
      <c r="I24" s="81"/>
      <c r="J24" s="51"/>
      <c r="K24" s="51"/>
      <c r="L24" s="51"/>
      <c r="M24" s="51"/>
      <c r="N24" s="51"/>
      <c r="O24" s="51"/>
      <c r="P24" s="51"/>
      <c r="Q24" s="51"/>
    </row>
    <row r="25" spans="1:17" s="59" customFormat="1" ht="50.1" customHeight="1">
      <c r="A25" s="80"/>
      <c r="B25" s="53"/>
      <c r="C25" s="64" t="s">
        <v>627</v>
      </c>
      <c r="D25" s="64"/>
      <c r="E25" s="167"/>
      <c r="G25" s="59" t="s">
        <v>952</v>
      </c>
      <c r="I25" s="81"/>
      <c r="J25" s="51"/>
      <c r="K25" s="51"/>
      <c r="L25" s="51"/>
      <c r="M25" s="51"/>
      <c r="N25" s="51"/>
      <c r="O25" s="51"/>
      <c r="P25" s="51"/>
      <c r="Q25" s="51"/>
    </row>
    <row r="26" spans="1:17" s="59" customFormat="1" ht="50.1" customHeight="1">
      <c r="A26" s="80"/>
      <c r="B26" s="53"/>
      <c r="C26" s="64" t="s">
        <v>1085</v>
      </c>
      <c r="D26" s="64"/>
      <c r="E26" s="167" t="s">
        <v>628</v>
      </c>
      <c r="G26" s="59" t="s">
        <v>629</v>
      </c>
      <c r="I26" s="81"/>
      <c r="J26" s="51"/>
      <c r="K26" s="51"/>
      <c r="L26" s="51"/>
      <c r="M26" s="51"/>
      <c r="N26" s="51"/>
      <c r="O26" s="51"/>
      <c r="P26" s="51"/>
      <c r="Q26" s="51"/>
    </row>
    <row r="27" spans="1:17" s="59" customFormat="1" ht="50.1" customHeight="1">
      <c r="A27" s="80"/>
      <c r="B27" s="53"/>
      <c r="C27" s="64" t="s">
        <v>1087</v>
      </c>
      <c r="D27" s="64"/>
      <c r="E27" s="167" t="s">
        <v>630</v>
      </c>
      <c r="G27" s="59" t="s">
        <v>631</v>
      </c>
      <c r="I27" s="81"/>
      <c r="J27" s="51"/>
      <c r="K27" s="51"/>
      <c r="L27" s="51"/>
      <c r="M27" s="51"/>
      <c r="N27" s="51"/>
      <c r="O27" s="51"/>
      <c r="P27" s="51"/>
      <c r="Q27" s="51"/>
    </row>
    <row r="28" spans="1:17" s="59" customFormat="1" ht="50.1" customHeight="1">
      <c r="A28" s="80"/>
      <c r="B28" s="53"/>
      <c r="C28" s="64" t="s">
        <v>1088</v>
      </c>
      <c r="D28" s="64"/>
      <c r="E28" s="167" t="s">
        <v>632</v>
      </c>
      <c r="G28" s="59" t="s">
        <v>953</v>
      </c>
      <c r="I28" s="81"/>
      <c r="J28" s="51"/>
      <c r="K28" s="51"/>
      <c r="L28" s="51"/>
      <c r="M28" s="51"/>
      <c r="N28" s="51"/>
      <c r="O28" s="51"/>
      <c r="P28" s="51"/>
      <c r="Q28" s="51"/>
    </row>
    <row r="29" spans="1:17" s="59" customFormat="1" ht="50.1" customHeight="1">
      <c r="A29" s="80"/>
      <c r="B29" s="53"/>
      <c r="C29" s="64" t="s">
        <v>1089</v>
      </c>
      <c r="D29" s="64"/>
      <c r="E29" s="167" t="s">
        <v>633</v>
      </c>
      <c r="G29" s="59" t="s">
        <v>634</v>
      </c>
      <c r="I29" s="81"/>
      <c r="J29" s="51"/>
      <c r="K29" s="51"/>
      <c r="L29" s="51"/>
      <c r="M29" s="51"/>
      <c r="N29" s="51"/>
      <c r="O29" s="51"/>
      <c r="P29" s="51"/>
      <c r="Q29" s="51"/>
    </row>
    <row r="30" spans="1:17" s="59" customFormat="1" ht="50.1" customHeight="1">
      <c r="A30" s="80"/>
      <c r="B30" s="53"/>
      <c r="C30" s="64" t="s">
        <v>1090</v>
      </c>
      <c r="D30" s="64"/>
      <c r="E30" s="167" t="s">
        <v>635</v>
      </c>
      <c r="G30" s="59" t="s">
        <v>954</v>
      </c>
      <c r="I30" s="81"/>
      <c r="J30" s="51"/>
      <c r="K30" s="51"/>
      <c r="L30" s="51"/>
      <c r="M30" s="51"/>
      <c r="N30" s="51"/>
      <c r="O30" s="51"/>
      <c r="P30" s="51"/>
      <c r="Q30" s="51"/>
    </row>
    <row r="31" spans="1:17" s="59" customFormat="1" ht="50.1" customHeight="1">
      <c r="A31" s="80"/>
      <c r="B31" s="53"/>
      <c r="C31" s="64" t="s">
        <v>1091</v>
      </c>
      <c r="D31" s="64"/>
      <c r="E31" s="167" t="s">
        <v>636</v>
      </c>
      <c r="G31" s="59" t="s">
        <v>955</v>
      </c>
      <c r="I31" s="81"/>
      <c r="J31" s="51"/>
      <c r="K31" s="51"/>
      <c r="L31" s="51"/>
      <c r="M31" s="51"/>
      <c r="N31" s="51"/>
      <c r="O31" s="51"/>
      <c r="P31" s="51"/>
      <c r="Q31" s="51"/>
    </row>
    <row r="32" spans="1:17" s="59" customFormat="1" ht="50.1" customHeight="1">
      <c r="A32" s="80"/>
      <c r="B32" s="53"/>
      <c r="C32" s="64" t="s">
        <v>1086</v>
      </c>
      <c r="D32" s="64"/>
      <c r="E32" s="167" t="s">
        <v>637</v>
      </c>
      <c r="G32" s="59" t="s">
        <v>638</v>
      </c>
      <c r="I32" s="81"/>
      <c r="J32" s="51"/>
      <c r="K32" s="51"/>
      <c r="L32" s="51"/>
      <c r="M32" s="51"/>
      <c r="N32" s="51"/>
      <c r="O32" s="51"/>
      <c r="P32" s="51"/>
      <c r="Q32" s="51"/>
    </row>
    <row r="33" spans="1:17" s="59" customFormat="1" ht="50.1" customHeight="1">
      <c r="A33" s="80"/>
      <c r="B33" s="53"/>
      <c r="C33" s="64" t="s">
        <v>639</v>
      </c>
      <c r="D33" s="64"/>
      <c r="E33" s="167"/>
      <c r="G33" s="59" t="s">
        <v>956</v>
      </c>
      <c r="I33" s="81"/>
      <c r="J33" s="51"/>
      <c r="K33" s="51"/>
      <c r="L33" s="51"/>
      <c r="M33" s="51"/>
      <c r="N33" s="51"/>
      <c r="O33" s="51"/>
      <c r="P33" s="51"/>
      <c r="Q33" s="51"/>
    </row>
    <row r="34" spans="1:17" s="59" customFormat="1" ht="50.1" customHeight="1">
      <c r="A34" s="80"/>
      <c r="B34" s="53"/>
      <c r="C34" s="64" t="s">
        <v>640</v>
      </c>
      <c r="D34" s="64"/>
      <c r="E34" s="167"/>
      <c r="G34" s="59" t="s">
        <v>641</v>
      </c>
      <c r="I34" s="81"/>
      <c r="J34" s="51"/>
      <c r="K34" s="51"/>
      <c r="L34" s="51"/>
      <c r="M34" s="51"/>
      <c r="N34" s="51"/>
      <c r="O34" s="51"/>
      <c r="P34" s="51"/>
      <c r="Q34" s="51"/>
    </row>
    <row r="35" spans="1:17" s="59" customFormat="1" ht="50.1" customHeight="1">
      <c r="A35" s="80"/>
      <c r="B35" s="53"/>
      <c r="C35" s="64" t="s">
        <v>642</v>
      </c>
      <c r="D35" s="64"/>
      <c r="E35" s="167"/>
      <c r="G35" s="59" t="s">
        <v>643</v>
      </c>
      <c r="I35" s="81"/>
      <c r="J35" s="51"/>
      <c r="K35" s="51"/>
      <c r="L35" s="51"/>
      <c r="M35" s="51"/>
      <c r="N35" s="51"/>
      <c r="O35" s="51"/>
      <c r="P35" s="51"/>
      <c r="Q35" s="51"/>
    </row>
    <row r="36" spans="1:17" s="59" customFormat="1" ht="50.1" customHeight="1">
      <c r="A36" s="80"/>
      <c r="B36" s="53"/>
      <c r="C36" s="64" t="s">
        <v>1094</v>
      </c>
      <c r="D36" s="64"/>
      <c r="E36" s="167" t="s">
        <v>644</v>
      </c>
      <c r="G36" s="59" t="s">
        <v>1095</v>
      </c>
      <c r="I36" s="81"/>
      <c r="J36" s="51"/>
      <c r="K36" s="51"/>
      <c r="L36" s="51"/>
      <c r="M36" s="51"/>
      <c r="N36" s="51"/>
      <c r="O36" s="51"/>
      <c r="P36" s="51"/>
      <c r="Q36" s="51"/>
    </row>
    <row r="37" spans="1:17" s="59" customFormat="1" ht="50.1" customHeight="1">
      <c r="A37" s="80"/>
      <c r="B37" s="53"/>
      <c r="C37" s="64" t="s">
        <v>1096</v>
      </c>
      <c r="D37" s="64"/>
      <c r="E37" s="167" t="s">
        <v>645</v>
      </c>
      <c r="G37" s="59" t="s">
        <v>646</v>
      </c>
      <c r="I37" s="81"/>
      <c r="J37" s="51"/>
      <c r="K37" s="51"/>
      <c r="L37" s="51"/>
      <c r="M37" s="51"/>
      <c r="N37" s="51"/>
      <c r="O37" s="51"/>
      <c r="P37" s="51"/>
      <c r="Q37" s="51"/>
    </row>
    <row r="38" spans="1:17" s="59" customFormat="1" ht="50.1" customHeight="1">
      <c r="A38" s="80"/>
      <c r="B38" s="53"/>
      <c r="C38" s="64" t="s">
        <v>647</v>
      </c>
      <c r="D38" s="64"/>
      <c r="E38" s="167"/>
      <c r="G38" s="59" t="s">
        <v>648</v>
      </c>
      <c r="I38" s="81"/>
      <c r="J38" s="51"/>
      <c r="K38" s="51"/>
      <c r="L38" s="51"/>
      <c r="M38" s="51"/>
      <c r="N38" s="51"/>
      <c r="O38" s="51"/>
      <c r="P38" s="51"/>
      <c r="Q38" s="51"/>
    </row>
    <row r="39" spans="1:17" s="59" customFormat="1" ht="50.1" customHeight="1">
      <c r="A39" s="80"/>
      <c r="B39" s="53"/>
      <c r="C39" s="64" t="s">
        <v>649</v>
      </c>
      <c r="D39" s="64"/>
      <c r="E39" s="167"/>
      <c r="G39" s="59" t="s">
        <v>650</v>
      </c>
      <c r="I39" s="81"/>
      <c r="J39" s="51"/>
      <c r="K39" s="51"/>
      <c r="L39" s="51"/>
      <c r="M39" s="51"/>
      <c r="N39" s="51"/>
      <c r="O39" s="51"/>
      <c r="P39" s="51"/>
      <c r="Q39" s="51"/>
    </row>
    <row r="40" spans="1:17" s="59" customFormat="1" ht="50.1" customHeight="1">
      <c r="A40" s="80"/>
      <c r="B40" s="53"/>
      <c r="C40" s="64" t="s">
        <v>651</v>
      </c>
      <c r="D40" s="64"/>
      <c r="E40" s="167"/>
      <c r="G40" s="59" t="s">
        <v>652</v>
      </c>
      <c r="I40" s="81"/>
      <c r="J40" s="51"/>
      <c r="K40" s="51"/>
      <c r="L40" s="51"/>
      <c r="M40" s="51"/>
      <c r="N40" s="51"/>
      <c r="O40" s="51"/>
      <c r="P40" s="51"/>
      <c r="Q40" s="51"/>
    </row>
    <row r="41" spans="1:17" s="59" customFormat="1" ht="50.1" customHeight="1">
      <c r="A41" s="80"/>
      <c r="B41" s="53"/>
      <c r="C41" s="64" t="s">
        <v>653</v>
      </c>
      <c r="D41" s="64"/>
      <c r="E41" s="167"/>
      <c r="G41" s="59" t="s">
        <v>654</v>
      </c>
      <c r="I41" s="81"/>
      <c r="J41" s="51"/>
      <c r="K41" s="51"/>
      <c r="L41" s="51"/>
      <c r="M41" s="51"/>
      <c r="N41" s="51"/>
      <c r="O41" s="51"/>
      <c r="P41" s="51"/>
      <c r="Q41" s="51"/>
    </row>
    <row r="42" spans="1:17" s="59" customFormat="1" ht="50.1" customHeight="1">
      <c r="A42" s="80"/>
      <c r="B42" s="53"/>
      <c r="C42" s="64" t="s">
        <v>655</v>
      </c>
      <c r="D42" s="64"/>
      <c r="E42" s="167"/>
      <c r="G42" s="59" t="s">
        <v>943</v>
      </c>
      <c r="I42" s="81"/>
      <c r="J42" s="51"/>
      <c r="K42" s="51"/>
      <c r="L42" s="51"/>
      <c r="M42" s="51"/>
      <c r="N42" s="51"/>
      <c r="O42" s="51"/>
      <c r="P42" s="51"/>
      <c r="Q42" s="51"/>
    </row>
    <row r="43" spans="1:17" s="59" customFormat="1" ht="50.1" customHeight="1">
      <c r="A43" s="80"/>
      <c r="B43" s="53"/>
      <c r="C43" s="64" t="s">
        <v>656</v>
      </c>
      <c r="D43" s="64"/>
      <c r="E43" s="167"/>
      <c r="G43" s="59" t="s">
        <v>657</v>
      </c>
      <c r="I43" s="81"/>
      <c r="J43" s="51"/>
      <c r="K43" s="51"/>
      <c r="L43" s="51"/>
      <c r="M43" s="51"/>
      <c r="N43" s="51"/>
      <c r="O43" s="51"/>
      <c r="P43" s="51"/>
      <c r="Q43" s="51"/>
    </row>
    <row r="44" spans="1:17" s="59" customFormat="1" ht="50.1" customHeight="1">
      <c r="A44" s="80"/>
      <c r="B44" s="53"/>
      <c r="C44" s="64" t="s">
        <v>1097</v>
      </c>
      <c r="D44" s="64"/>
      <c r="E44" s="167" t="s">
        <v>1098</v>
      </c>
      <c r="G44" s="59" t="s">
        <v>1099</v>
      </c>
      <c r="I44" s="81"/>
      <c r="J44" s="51"/>
      <c r="K44" s="51"/>
      <c r="L44" s="51"/>
      <c r="M44" s="51"/>
      <c r="N44" s="51"/>
      <c r="O44" s="51"/>
      <c r="P44" s="51"/>
      <c r="Q44" s="51"/>
    </row>
    <row r="45" spans="1:17" s="59" customFormat="1" ht="50.1" customHeight="1">
      <c r="A45" s="80"/>
      <c r="B45" s="53"/>
      <c r="C45" s="64"/>
      <c r="D45" s="64"/>
      <c r="E45" s="167"/>
      <c r="I45" s="81"/>
      <c r="J45" s="51"/>
      <c r="K45" s="51"/>
      <c r="L45" s="51"/>
      <c r="M45" s="51"/>
      <c r="N45" s="51"/>
      <c r="O45" s="51"/>
      <c r="P45" s="51"/>
      <c r="Q45" s="51"/>
    </row>
    <row r="46" spans="1:17" s="59" customFormat="1" ht="50.1" customHeight="1">
      <c r="A46" s="80"/>
      <c r="B46" s="53"/>
      <c r="C46" s="64" t="s">
        <v>1100</v>
      </c>
      <c r="D46" s="64"/>
      <c r="E46" s="167" t="s">
        <v>658</v>
      </c>
      <c r="G46" s="59" t="s">
        <v>659</v>
      </c>
      <c r="I46" s="81"/>
      <c r="J46" s="51"/>
      <c r="K46" s="51"/>
      <c r="L46" s="51"/>
      <c r="M46" s="51"/>
      <c r="N46" s="51"/>
      <c r="O46" s="51"/>
      <c r="P46" s="51"/>
      <c r="Q46" s="51"/>
    </row>
    <row r="47" spans="1:17" s="59" customFormat="1" ht="50.1" customHeight="1">
      <c r="A47" s="80"/>
      <c r="B47" s="53"/>
      <c r="C47" s="64" t="s">
        <v>1101</v>
      </c>
      <c r="D47" s="64"/>
      <c r="E47" s="167" t="s">
        <v>1231</v>
      </c>
      <c r="G47" s="59" t="s">
        <v>660</v>
      </c>
      <c r="I47" s="81"/>
      <c r="J47" s="51"/>
      <c r="K47" s="51"/>
      <c r="L47" s="51"/>
      <c r="M47" s="51"/>
      <c r="N47" s="51"/>
      <c r="O47" s="51"/>
      <c r="P47" s="51"/>
      <c r="Q47" s="51"/>
    </row>
    <row r="48" spans="1:17" s="59" customFormat="1" ht="50.1" customHeight="1">
      <c r="A48" s="80"/>
      <c r="B48" s="53"/>
      <c r="C48" s="64" t="s">
        <v>661</v>
      </c>
      <c r="D48" s="64"/>
      <c r="E48" s="167"/>
      <c r="G48" s="59" t="s">
        <v>957</v>
      </c>
      <c r="I48" s="81"/>
      <c r="J48" s="51"/>
      <c r="K48" s="51"/>
      <c r="L48" s="51"/>
      <c r="M48" s="51"/>
      <c r="N48" s="51"/>
      <c r="O48" s="51"/>
      <c r="P48" s="51"/>
      <c r="Q48" s="51"/>
    </row>
    <row r="49" spans="1:17" s="59" customFormat="1" ht="50.1" customHeight="1">
      <c r="A49" s="80"/>
      <c r="B49" s="53"/>
      <c r="C49" s="64" t="s">
        <v>662</v>
      </c>
      <c r="D49" s="64"/>
      <c r="E49" s="167"/>
      <c r="G49" s="59" t="s">
        <v>956</v>
      </c>
      <c r="I49" s="81"/>
      <c r="J49" s="51"/>
      <c r="K49" s="51"/>
      <c r="L49" s="51"/>
      <c r="M49" s="51"/>
      <c r="N49" s="51"/>
      <c r="O49" s="51"/>
      <c r="P49" s="51"/>
      <c r="Q49" s="51"/>
    </row>
    <row r="50" spans="1:17" s="59" customFormat="1" ht="50.1" customHeight="1">
      <c r="A50" s="80"/>
      <c r="B50" s="53"/>
      <c r="C50" s="64" t="s">
        <v>663</v>
      </c>
      <c r="D50" s="64"/>
      <c r="E50" s="167" t="s">
        <v>664</v>
      </c>
      <c r="G50" s="59" t="s">
        <v>958</v>
      </c>
      <c r="I50" s="81"/>
      <c r="J50" s="51"/>
      <c r="K50" s="51"/>
      <c r="L50" s="51"/>
      <c r="M50" s="51"/>
      <c r="N50" s="51"/>
      <c r="O50" s="51"/>
      <c r="P50" s="51"/>
      <c r="Q50" s="51"/>
    </row>
    <row r="51" spans="1:17" s="59" customFormat="1" ht="50.1" customHeight="1">
      <c r="A51" s="80"/>
      <c r="B51" s="53"/>
      <c r="C51" s="64" t="s">
        <v>1232</v>
      </c>
      <c r="D51" s="64"/>
      <c r="E51" s="167" t="s">
        <v>1233</v>
      </c>
      <c r="G51" s="59" t="s">
        <v>959</v>
      </c>
      <c r="I51" s="81"/>
      <c r="J51" s="51"/>
      <c r="K51" s="51"/>
      <c r="L51" s="51"/>
      <c r="M51" s="51"/>
      <c r="N51" s="51"/>
      <c r="O51" s="51"/>
      <c r="P51" s="51"/>
      <c r="Q51" s="51"/>
    </row>
    <row r="52" spans="1:17" s="59" customFormat="1" ht="50.1" customHeight="1">
      <c r="A52" s="80"/>
      <c r="B52" s="53"/>
      <c r="C52" s="64" t="s">
        <v>665</v>
      </c>
      <c r="D52" s="64"/>
      <c r="E52" s="167" t="s">
        <v>666</v>
      </c>
      <c r="G52" s="59" t="s">
        <v>960</v>
      </c>
      <c r="I52" s="81"/>
      <c r="J52" s="51"/>
      <c r="K52" s="51"/>
      <c r="L52" s="51"/>
      <c r="M52" s="51"/>
      <c r="N52" s="51"/>
      <c r="O52" s="51"/>
      <c r="P52" s="51"/>
      <c r="Q52" s="51"/>
    </row>
    <row r="53" spans="1:17" s="59" customFormat="1" ht="50.1" customHeight="1">
      <c r="A53" s="80"/>
      <c r="B53" s="53"/>
      <c r="C53" s="64" t="s">
        <v>667</v>
      </c>
      <c r="D53" s="64"/>
      <c r="E53" s="167" t="s">
        <v>668</v>
      </c>
      <c r="G53" s="59" t="s">
        <v>961</v>
      </c>
      <c r="I53" s="81"/>
      <c r="J53" s="51"/>
      <c r="K53" s="51"/>
      <c r="L53" s="51"/>
      <c r="M53" s="51"/>
      <c r="N53" s="51"/>
      <c r="O53" s="51"/>
      <c r="P53" s="51"/>
      <c r="Q53" s="51"/>
    </row>
    <row r="54" spans="1:17" s="59" customFormat="1" ht="50.1" customHeight="1">
      <c r="A54" s="80"/>
      <c r="B54" s="53"/>
      <c r="C54" s="64" t="s">
        <v>669</v>
      </c>
      <c r="D54" s="64"/>
      <c r="E54" s="167"/>
      <c r="G54" s="59" t="s">
        <v>962</v>
      </c>
      <c r="I54" s="81"/>
      <c r="J54" s="51"/>
      <c r="K54" s="51"/>
      <c r="L54" s="51"/>
      <c r="M54" s="51"/>
      <c r="N54" s="51"/>
      <c r="O54" s="51"/>
      <c r="P54" s="51"/>
      <c r="Q54" s="51"/>
    </row>
    <row r="55" spans="1:17" s="59" customFormat="1" ht="50.1" customHeight="1">
      <c r="A55" s="80"/>
      <c r="B55" s="53"/>
      <c r="C55" s="64" t="s">
        <v>670</v>
      </c>
      <c r="D55" s="64"/>
      <c r="E55" s="167"/>
      <c r="G55" s="59" t="s">
        <v>963</v>
      </c>
      <c r="I55" s="81"/>
      <c r="J55" s="51"/>
      <c r="K55" s="51"/>
      <c r="L55" s="51"/>
      <c r="M55" s="51"/>
      <c r="N55" s="51"/>
      <c r="O55" s="51"/>
      <c r="P55" s="51"/>
      <c r="Q55" s="51"/>
    </row>
    <row r="56" spans="1:17" s="59" customFormat="1" ht="50.1" customHeight="1">
      <c r="A56" s="80"/>
      <c r="B56" s="53"/>
      <c r="C56" s="64" t="s">
        <v>1102</v>
      </c>
      <c r="D56" s="64"/>
      <c r="E56" s="167" t="s">
        <v>671</v>
      </c>
      <c r="G56" s="59" t="s">
        <v>964</v>
      </c>
      <c r="I56" s="81"/>
      <c r="J56" s="51"/>
      <c r="K56" s="51"/>
      <c r="L56" s="51"/>
      <c r="M56" s="51"/>
      <c r="N56" s="51"/>
      <c r="O56" s="51"/>
      <c r="P56" s="51"/>
      <c r="Q56" s="51"/>
    </row>
    <row r="57" spans="1:17" s="59" customFormat="1" ht="50.1" customHeight="1">
      <c r="A57" s="80"/>
      <c r="B57" s="53"/>
      <c r="C57" s="64" t="s">
        <v>1104</v>
      </c>
      <c r="D57" s="64"/>
      <c r="E57" s="167" t="s">
        <v>672</v>
      </c>
      <c r="G57" s="59" t="s">
        <v>965</v>
      </c>
      <c r="I57" s="81"/>
      <c r="J57" s="51"/>
      <c r="K57" s="51"/>
      <c r="L57" s="51"/>
      <c r="M57" s="51"/>
      <c r="N57" s="51"/>
      <c r="O57" s="51"/>
      <c r="P57" s="51"/>
      <c r="Q57" s="51"/>
    </row>
    <row r="58" spans="1:17" s="59" customFormat="1" ht="50.1" customHeight="1">
      <c r="A58" s="80"/>
      <c r="B58" s="53"/>
      <c r="C58" s="64" t="s">
        <v>1103</v>
      </c>
      <c r="D58" s="64"/>
      <c r="E58" s="167" t="s">
        <v>673</v>
      </c>
      <c r="G58" s="59" t="s">
        <v>966</v>
      </c>
      <c r="I58" s="81"/>
      <c r="J58" s="51"/>
      <c r="K58" s="51"/>
      <c r="L58" s="51"/>
      <c r="M58" s="51"/>
      <c r="N58" s="51"/>
      <c r="O58" s="51"/>
      <c r="P58" s="51"/>
      <c r="Q58" s="51"/>
    </row>
    <row r="59" spans="1:17" s="59" customFormat="1" ht="50.1" customHeight="1">
      <c r="A59" s="80"/>
      <c r="B59" s="53"/>
      <c r="C59" s="64" t="s">
        <v>1105</v>
      </c>
      <c r="D59" s="64"/>
      <c r="E59" s="167" t="s">
        <v>674</v>
      </c>
      <c r="G59" s="59" t="s">
        <v>675</v>
      </c>
      <c r="I59" s="81"/>
      <c r="J59" s="51"/>
      <c r="K59" s="51"/>
      <c r="L59" s="51"/>
      <c r="M59" s="51"/>
      <c r="N59" s="51"/>
      <c r="O59" s="51"/>
      <c r="P59" s="51"/>
      <c r="Q59" s="51"/>
    </row>
    <row r="60" spans="1:17" s="59" customFormat="1" ht="50.1" customHeight="1">
      <c r="A60" s="80"/>
      <c r="B60" s="53"/>
      <c r="C60" s="64" t="s">
        <v>676</v>
      </c>
      <c r="D60" s="64"/>
      <c r="E60" s="167"/>
      <c r="G60" s="59" t="s">
        <v>677</v>
      </c>
      <c r="I60" s="81"/>
      <c r="J60" s="51"/>
      <c r="K60" s="51"/>
      <c r="L60" s="51"/>
      <c r="M60" s="51"/>
      <c r="N60" s="51"/>
      <c r="O60" s="51"/>
      <c r="P60" s="51"/>
      <c r="Q60" s="51"/>
    </row>
    <row r="61" spans="1:17" s="59" customFormat="1" ht="50.1" customHeight="1">
      <c r="A61" s="80"/>
      <c r="B61" s="53"/>
      <c r="C61" s="64" t="s">
        <v>678</v>
      </c>
      <c r="D61" s="64"/>
      <c r="E61" s="167"/>
      <c r="G61" s="59" t="s">
        <v>679</v>
      </c>
      <c r="I61" s="81"/>
      <c r="J61" s="51"/>
      <c r="K61" s="51"/>
      <c r="L61" s="51"/>
      <c r="M61" s="51"/>
      <c r="N61" s="51"/>
      <c r="O61" s="51"/>
      <c r="P61" s="51"/>
      <c r="Q61" s="51"/>
    </row>
    <row r="62" spans="1:17" s="59" customFormat="1" ht="50.1" customHeight="1">
      <c r="A62" s="80"/>
      <c r="B62" s="53"/>
      <c r="C62" s="64" t="s">
        <v>680</v>
      </c>
      <c r="D62" s="64"/>
      <c r="E62" s="167"/>
      <c r="G62" s="59" t="s">
        <v>967</v>
      </c>
      <c r="I62" s="81"/>
      <c r="J62" s="51"/>
      <c r="K62" s="51"/>
      <c r="L62" s="51"/>
      <c r="M62" s="51"/>
      <c r="N62" s="51"/>
      <c r="O62" s="51"/>
      <c r="P62" s="51"/>
      <c r="Q62" s="51"/>
    </row>
    <row r="63" spans="1:17" s="59" customFormat="1" ht="81" customHeight="1">
      <c r="A63" s="80"/>
      <c r="B63" s="53"/>
      <c r="C63" s="64" t="s">
        <v>681</v>
      </c>
      <c r="D63" s="64"/>
      <c r="E63" s="167"/>
      <c r="G63" s="59" t="s">
        <v>682</v>
      </c>
      <c r="I63" s="81"/>
      <c r="J63" s="51"/>
      <c r="K63" s="51"/>
      <c r="L63" s="51"/>
      <c r="M63" s="51"/>
      <c r="N63" s="51"/>
      <c r="O63" s="51"/>
      <c r="P63" s="51"/>
      <c r="Q63" s="51"/>
    </row>
    <row r="64" spans="1:17" s="59" customFormat="1" ht="50.1" customHeight="1">
      <c r="A64" s="80"/>
      <c r="B64" s="53"/>
      <c r="C64" s="64" t="s">
        <v>683</v>
      </c>
      <c r="D64" s="64"/>
      <c r="E64" s="167" t="s">
        <v>611</v>
      </c>
      <c r="G64" s="59" t="s">
        <v>945</v>
      </c>
      <c r="I64" s="81"/>
      <c r="J64" s="51"/>
      <c r="K64" s="51"/>
      <c r="L64" s="51"/>
      <c r="M64" s="51"/>
      <c r="N64" s="51"/>
      <c r="O64" s="51"/>
      <c r="P64" s="51"/>
      <c r="Q64" s="51"/>
    </row>
    <row r="65" spans="1:17" s="59" customFormat="1" ht="50.1" customHeight="1">
      <c r="A65" s="80"/>
      <c r="B65" s="53"/>
      <c r="C65" s="64" t="s">
        <v>684</v>
      </c>
      <c r="D65" s="64"/>
      <c r="E65" s="167"/>
      <c r="G65" s="59" t="s">
        <v>968</v>
      </c>
      <c r="I65" s="81"/>
      <c r="J65" s="51"/>
      <c r="K65" s="51"/>
      <c r="L65" s="51"/>
      <c r="M65" s="51"/>
      <c r="N65" s="51"/>
      <c r="O65" s="51"/>
      <c r="P65" s="51"/>
      <c r="Q65" s="51"/>
    </row>
    <row r="66" spans="1:17" s="59" customFormat="1" ht="50.1" customHeight="1">
      <c r="A66" s="80"/>
      <c r="B66" s="53"/>
      <c r="C66" s="64" t="s">
        <v>1106</v>
      </c>
      <c r="D66" s="64"/>
      <c r="E66" s="167" t="s">
        <v>685</v>
      </c>
      <c r="G66" s="59" t="s">
        <v>969</v>
      </c>
      <c r="I66" s="81"/>
      <c r="J66" s="51"/>
      <c r="K66" s="51"/>
      <c r="L66" s="51"/>
      <c r="M66" s="51"/>
      <c r="N66" s="51"/>
      <c r="O66" s="51"/>
      <c r="P66" s="51"/>
      <c r="Q66" s="51"/>
    </row>
    <row r="67" spans="1:17" s="59" customFormat="1" ht="50.1" customHeight="1">
      <c r="A67" s="80"/>
      <c r="B67" s="53"/>
      <c r="C67" s="64" t="s">
        <v>1107</v>
      </c>
      <c r="D67" s="64"/>
      <c r="E67" s="167" t="s">
        <v>686</v>
      </c>
      <c r="G67" s="59" t="s">
        <v>687</v>
      </c>
      <c r="I67" s="81"/>
      <c r="J67" s="51"/>
      <c r="K67" s="51"/>
      <c r="L67" s="51"/>
      <c r="M67" s="51"/>
      <c r="N67" s="51"/>
      <c r="O67" s="51"/>
      <c r="P67" s="51"/>
      <c r="Q67" s="51"/>
    </row>
    <row r="68" spans="1:17" s="59" customFormat="1" ht="50.1" customHeight="1">
      <c r="A68" s="80"/>
      <c r="B68" s="53"/>
      <c r="C68" s="64" t="s">
        <v>1108</v>
      </c>
      <c r="D68" s="64"/>
      <c r="E68" s="167" t="s">
        <v>688</v>
      </c>
      <c r="G68" s="59" t="s">
        <v>689</v>
      </c>
      <c r="I68" s="81"/>
      <c r="J68" s="51"/>
      <c r="K68" s="51"/>
      <c r="L68" s="51"/>
      <c r="M68" s="51"/>
      <c r="N68" s="51"/>
      <c r="O68" s="51"/>
      <c r="P68" s="51"/>
      <c r="Q68" s="51"/>
    </row>
    <row r="69" spans="1:17" s="59" customFormat="1" ht="50.1" customHeight="1">
      <c r="A69" s="80"/>
      <c r="B69" s="53"/>
      <c r="C69" s="64" t="s">
        <v>690</v>
      </c>
      <c r="D69" s="64"/>
      <c r="E69" s="167" t="s">
        <v>691</v>
      </c>
      <c r="G69" s="59" t="s">
        <v>692</v>
      </c>
      <c r="I69" s="81"/>
      <c r="J69" s="51"/>
      <c r="K69" s="51"/>
      <c r="L69" s="51"/>
      <c r="M69" s="51"/>
      <c r="N69" s="51"/>
      <c r="O69" s="51"/>
      <c r="P69" s="51"/>
      <c r="Q69" s="51"/>
    </row>
    <row r="70" spans="1:17" s="59" customFormat="1" ht="50.1" customHeight="1">
      <c r="A70" s="80"/>
      <c r="B70" s="53"/>
      <c r="C70" s="64" t="s">
        <v>693</v>
      </c>
      <c r="D70" s="64"/>
      <c r="E70" s="167" t="s">
        <v>694</v>
      </c>
      <c r="G70" s="59" t="s">
        <v>695</v>
      </c>
      <c r="I70" s="81"/>
      <c r="J70" s="51"/>
      <c r="K70" s="51"/>
      <c r="L70" s="51"/>
      <c r="M70" s="51"/>
      <c r="N70" s="51"/>
      <c r="O70" s="51"/>
      <c r="P70" s="51"/>
      <c r="Q70" s="51"/>
    </row>
    <row r="71" spans="1:17" s="59" customFormat="1" ht="50.1" customHeight="1">
      <c r="A71" s="80"/>
      <c r="B71" s="53"/>
      <c r="C71" s="64" t="s">
        <v>696</v>
      </c>
      <c r="D71" s="64"/>
      <c r="E71" s="167"/>
      <c r="G71" s="59" t="s">
        <v>697</v>
      </c>
      <c r="I71" s="81"/>
      <c r="J71" s="51"/>
      <c r="K71" s="51"/>
      <c r="L71" s="51"/>
      <c r="M71" s="51"/>
      <c r="N71" s="51"/>
      <c r="O71" s="51"/>
      <c r="P71" s="51"/>
      <c r="Q71" s="51"/>
    </row>
    <row r="72" spans="1:17" s="59" customFormat="1" ht="50.1" customHeight="1">
      <c r="A72" s="80"/>
      <c r="B72" s="53"/>
      <c r="C72" s="64" t="s">
        <v>1109</v>
      </c>
      <c r="D72" s="64"/>
      <c r="E72" s="167" t="s">
        <v>698</v>
      </c>
      <c r="G72" s="59" t="s">
        <v>699</v>
      </c>
      <c r="I72" s="81"/>
      <c r="J72" s="51"/>
      <c r="K72" s="51"/>
      <c r="L72" s="51"/>
      <c r="M72" s="51"/>
      <c r="N72" s="51"/>
      <c r="O72" s="51"/>
      <c r="P72" s="51"/>
      <c r="Q72" s="51"/>
    </row>
    <row r="73" spans="1:17" s="59" customFormat="1" ht="50.1" customHeight="1">
      <c r="A73" s="80"/>
      <c r="B73" s="53"/>
      <c r="C73" s="64" t="s">
        <v>700</v>
      </c>
      <c r="D73" s="64"/>
      <c r="E73" s="167"/>
      <c r="G73" s="59" t="s">
        <v>970</v>
      </c>
      <c r="I73" s="81"/>
      <c r="J73" s="51"/>
      <c r="K73" s="51"/>
      <c r="L73" s="51"/>
      <c r="M73" s="51"/>
      <c r="N73" s="51"/>
      <c r="O73" s="51"/>
      <c r="P73" s="51"/>
      <c r="Q73" s="51"/>
    </row>
    <row r="74" spans="1:17" s="59" customFormat="1" ht="50.1" customHeight="1">
      <c r="A74" s="80"/>
      <c r="B74" s="53"/>
      <c r="C74" s="64" t="s">
        <v>701</v>
      </c>
      <c r="D74" s="64"/>
      <c r="E74" s="167"/>
      <c r="G74" s="59" t="s">
        <v>1110</v>
      </c>
      <c r="I74" s="81"/>
      <c r="J74" s="51"/>
      <c r="K74" s="51"/>
      <c r="L74" s="51"/>
      <c r="M74" s="51"/>
      <c r="N74" s="51"/>
      <c r="O74" s="51"/>
      <c r="P74" s="51"/>
      <c r="Q74" s="51"/>
    </row>
    <row r="75" spans="1:17" s="59" customFormat="1" ht="50.1" customHeight="1">
      <c r="A75" s="80"/>
      <c r="B75" s="53"/>
      <c r="C75" s="64" t="s">
        <v>625</v>
      </c>
      <c r="D75" s="64"/>
      <c r="E75" s="167"/>
      <c r="G75" s="59" t="s">
        <v>971</v>
      </c>
      <c r="I75" s="81"/>
      <c r="J75" s="51"/>
      <c r="K75" s="51"/>
      <c r="L75" s="51"/>
      <c r="M75" s="51"/>
      <c r="N75" s="51"/>
      <c r="O75" s="51"/>
      <c r="P75" s="51"/>
      <c r="Q75" s="51"/>
    </row>
    <row r="76" spans="1:17" s="59" customFormat="1" ht="50.1" customHeight="1">
      <c r="A76" s="80"/>
      <c r="B76" s="53"/>
      <c r="C76" s="64" t="s">
        <v>702</v>
      </c>
      <c r="D76" s="64"/>
      <c r="E76" s="167"/>
      <c r="G76" s="59" t="s">
        <v>972</v>
      </c>
      <c r="I76" s="81"/>
      <c r="J76" s="51"/>
      <c r="K76" s="51"/>
      <c r="L76" s="51"/>
      <c r="M76" s="51"/>
      <c r="N76" s="51"/>
      <c r="O76" s="51"/>
      <c r="P76" s="51"/>
      <c r="Q76" s="51"/>
    </row>
    <row r="77" spans="1:17" s="59" customFormat="1" ht="50.1" customHeight="1">
      <c r="A77" s="80"/>
      <c r="B77" s="53"/>
      <c r="C77" s="64" t="s">
        <v>1111</v>
      </c>
      <c r="D77" s="64"/>
      <c r="E77" s="167" t="s">
        <v>703</v>
      </c>
      <c r="G77" s="59" t="s">
        <v>704</v>
      </c>
      <c r="I77" s="81"/>
      <c r="J77" s="51"/>
      <c r="K77" s="51"/>
      <c r="L77" s="51"/>
      <c r="M77" s="51"/>
      <c r="N77" s="51"/>
      <c r="O77" s="51"/>
      <c r="P77" s="51"/>
      <c r="Q77" s="51"/>
    </row>
    <row r="78" spans="1:17" s="59" customFormat="1" ht="50.1" customHeight="1">
      <c r="A78" s="80"/>
      <c r="B78" s="53"/>
      <c r="C78" s="64" t="s">
        <v>1112</v>
      </c>
      <c r="D78" s="64"/>
      <c r="E78" s="167" t="s">
        <v>705</v>
      </c>
      <c r="G78" s="59" t="s">
        <v>973</v>
      </c>
      <c r="I78" s="81"/>
      <c r="J78" s="51"/>
      <c r="K78" s="51"/>
      <c r="L78" s="51"/>
      <c r="M78" s="51"/>
      <c r="N78" s="51"/>
      <c r="O78" s="51"/>
      <c r="P78" s="51"/>
      <c r="Q78" s="51"/>
    </row>
    <row r="79" spans="1:17" s="59" customFormat="1" ht="50.1" customHeight="1">
      <c r="A79" s="80"/>
      <c r="B79" s="53"/>
      <c r="C79" s="64" t="s">
        <v>1113</v>
      </c>
      <c r="D79" s="64"/>
      <c r="E79" s="167" t="s">
        <v>706</v>
      </c>
      <c r="G79" s="59" t="s">
        <v>974</v>
      </c>
      <c r="I79" s="81"/>
      <c r="J79" s="51"/>
      <c r="K79" s="51"/>
      <c r="L79" s="51"/>
      <c r="M79" s="51"/>
      <c r="N79" s="51"/>
      <c r="O79" s="51"/>
      <c r="P79" s="51"/>
      <c r="Q79" s="51"/>
    </row>
    <row r="80" spans="1:17" s="59" customFormat="1" ht="50.1" customHeight="1">
      <c r="A80" s="80"/>
      <c r="B80" s="53"/>
      <c r="C80" s="64" t="s">
        <v>1114</v>
      </c>
      <c r="D80" s="64"/>
      <c r="E80" s="167" t="s">
        <v>707</v>
      </c>
      <c r="G80" s="59" t="s">
        <v>975</v>
      </c>
      <c r="I80" s="81"/>
      <c r="J80" s="51"/>
      <c r="K80" s="51"/>
      <c r="L80" s="51"/>
      <c r="M80" s="51"/>
      <c r="N80" s="51"/>
      <c r="O80" s="51"/>
      <c r="P80" s="51"/>
      <c r="Q80" s="51"/>
    </row>
    <row r="81" spans="1:17" s="59" customFormat="1" ht="50.1" customHeight="1">
      <c r="A81" s="80"/>
      <c r="B81" s="53"/>
      <c r="C81" s="64" t="s">
        <v>708</v>
      </c>
      <c r="D81" s="64"/>
      <c r="E81" s="167"/>
      <c r="G81" s="59" t="s">
        <v>976</v>
      </c>
      <c r="I81" s="81"/>
      <c r="J81" s="51"/>
      <c r="K81" s="51"/>
      <c r="L81" s="51"/>
      <c r="M81" s="51"/>
      <c r="N81" s="51"/>
      <c r="O81" s="51"/>
      <c r="P81" s="51"/>
      <c r="Q81" s="51"/>
    </row>
    <row r="82" spans="1:17" s="59" customFormat="1" ht="50.1" customHeight="1">
      <c r="A82" s="80"/>
      <c r="B82" s="53"/>
      <c r="C82" s="64" t="s">
        <v>709</v>
      </c>
      <c r="D82" s="64"/>
      <c r="E82" s="167"/>
      <c r="G82" s="59" t="s">
        <v>710</v>
      </c>
      <c r="I82" s="81"/>
      <c r="J82" s="51"/>
      <c r="K82" s="51"/>
      <c r="L82" s="51"/>
      <c r="M82" s="51"/>
      <c r="N82" s="51"/>
      <c r="O82" s="51"/>
      <c r="P82" s="51"/>
      <c r="Q82" s="51"/>
    </row>
    <row r="83" spans="1:17" s="59" customFormat="1" ht="50.1" customHeight="1">
      <c r="A83" s="80"/>
      <c r="B83" s="53"/>
      <c r="C83" s="64" t="s">
        <v>711</v>
      </c>
      <c r="D83" s="64"/>
      <c r="E83" s="167"/>
      <c r="G83" s="59" t="s">
        <v>977</v>
      </c>
      <c r="I83" s="81"/>
      <c r="J83" s="51"/>
      <c r="K83" s="51"/>
      <c r="L83" s="51"/>
      <c r="M83" s="51"/>
      <c r="N83" s="51"/>
      <c r="O83" s="51"/>
      <c r="P83" s="51"/>
      <c r="Q83" s="51"/>
    </row>
    <row r="84" spans="1:17" s="59" customFormat="1" ht="50.1" customHeight="1">
      <c r="A84" s="80"/>
      <c r="B84" s="53"/>
      <c r="C84" s="64" t="s">
        <v>712</v>
      </c>
      <c r="D84" s="64"/>
      <c r="E84" s="167"/>
      <c r="G84" s="59" t="s">
        <v>978</v>
      </c>
      <c r="I84" s="81"/>
      <c r="J84" s="51"/>
      <c r="K84" s="51"/>
      <c r="L84" s="51"/>
      <c r="M84" s="51"/>
      <c r="N84" s="51"/>
      <c r="O84" s="51"/>
      <c r="P84" s="51"/>
      <c r="Q84" s="51"/>
    </row>
    <row r="85" spans="1:17" s="59" customFormat="1" ht="50.1" customHeight="1">
      <c r="A85" s="80"/>
      <c r="B85" s="53"/>
      <c r="C85" s="64" t="s">
        <v>1122</v>
      </c>
      <c r="D85" s="64"/>
      <c r="E85" s="167" t="s">
        <v>1121</v>
      </c>
      <c r="G85" s="59" t="s">
        <v>713</v>
      </c>
      <c r="I85" s="81"/>
      <c r="J85" s="51"/>
      <c r="K85" s="51"/>
      <c r="L85" s="51"/>
      <c r="M85" s="51"/>
      <c r="N85" s="51"/>
      <c r="O85" s="51"/>
      <c r="P85" s="51"/>
      <c r="Q85" s="51"/>
    </row>
    <row r="86" spans="1:17" s="59" customFormat="1" ht="50.1" customHeight="1">
      <c r="A86" s="80"/>
      <c r="B86" s="53"/>
      <c r="C86" s="64" t="s">
        <v>1115</v>
      </c>
      <c r="D86" s="64"/>
      <c r="E86" s="167"/>
      <c r="G86" s="59" t="s">
        <v>979</v>
      </c>
      <c r="I86" s="81"/>
      <c r="J86" s="51"/>
      <c r="K86" s="51"/>
      <c r="L86" s="51"/>
      <c r="M86" s="51"/>
      <c r="N86" s="51"/>
      <c r="O86" s="51"/>
      <c r="P86" s="51"/>
      <c r="Q86" s="51"/>
    </row>
    <row r="87" spans="1:17" s="59" customFormat="1" ht="50.1" customHeight="1">
      <c r="A87" s="80"/>
      <c r="B87" s="53"/>
      <c r="C87" s="64" t="s">
        <v>1116</v>
      </c>
      <c r="D87" s="64"/>
      <c r="E87" s="167"/>
      <c r="G87" s="59" t="s">
        <v>980</v>
      </c>
      <c r="I87" s="81"/>
      <c r="J87" s="51"/>
      <c r="K87" s="51"/>
      <c r="L87" s="51"/>
      <c r="M87" s="51"/>
      <c r="N87" s="51"/>
      <c r="O87" s="51"/>
      <c r="P87" s="51"/>
      <c r="Q87" s="51"/>
    </row>
    <row r="88" spans="1:17" s="59" customFormat="1" ht="50.1" customHeight="1">
      <c r="A88" s="80"/>
      <c r="B88" s="53"/>
      <c r="C88" s="64" t="s">
        <v>1117</v>
      </c>
      <c r="D88" s="64"/>
      <c r="E88" s="167"/>
      <c r="G88" s="59" t="s">
        <v>981</v>
      </c>
      <c r="I88" s="81"/>
      <c r="J88" s="51"/>
      <c r="K88" s="51"/>
      <c r="L88" s="51"/>
      <c r="M88" s="51"/>
      <c r="N88" s="51"/>
      <c r="O88" s="51"/>
      <c r="P88" s="51"/>
      <c r="Q88" s="51"/>
    </row>
    <row r="89" spans="1:17" s="59" customFormat="1" ht="50.1" customHeight="1">
      <c r="A89" s="80"/>
      <c r="B89" s="53"/>
      <c r="C89" s="64" t="s">
        <v>1118</v>
      </c>
      <c r="D89" s="64"/>
      <c r="E89" s="167"/>
      <c r="G89" s="59" t="s">
        <v>982</v>
      </c>
      <c r="I89" s="81"/>
      <c r="J89" s="51"/>
      <c r="K89" s="51"/>
      <c r="L89" s="51"/>
      <c r="M89" s="51"/>
      <c r="N89" s="51"/>
      <c r="O89" s="51"/>
      <c r="P89" s="51"/>
      <c r="Q89" s="51"/>
    </row>
    <row r="90" spans="1:17" s="59" customFormat="1" ht="50.1" customHeight="1">
      <c r="A90" s="80"/>
      <c r="B90" s="53"/>
      <c r="C90" s="64" t="s">
        <v>1119</v>
      </c>
      <c r="D90" s="64"/>
      <c r="E90" s="167"/>
      <c r="G90" s="59" t="s">
        <v>983</v>
      </c>
      <c r="I90" s="81"/>
      <c r="J90" s="51"/>
      <c r="K90" s="51"/>
      <c r="L90" s="51"/>
      <c r="M90" s="51"/>
      <c r="N90" s="51"/>
      <c r="O90" s="51"/>
      <c r="P90" s="51"/>
      <c r="Q90" s="51"/>
    </row>
    <row r="91" spans="1:17" s="59" customFormat="1" ht="50.1" customHeight="1">
      <c r="A91" s="80"/>
      <c r="B91" s="53"/>
      <c r="C91" s="64" t="s">
        <v>1120</v>
      </c>
      <c r="D91" s="64"/>
      <c r="E91" s="167"/>
      <c r="G91" s="59" t="s">
        <v>984</v>
      </c>
      <c r="I91" s="81"/>
      <c r="J91" s="51"/>
      <c r="K91" s="51"/>
      <c r="L91" s="51"/>
      <c r="M91" s="51"/>
      <c r="N91" s="51"/>
      <c r="O91" s="51"/>
      <c r="P91" s="51"/>
      <c r="Q91" s="51"/>
    </row>
    <row r="92" spans="1:17" s="59" customFormat="1" ht="50.1" customHeight="1">
      <c r="A92" s="80"/>
      <c r="B92" s="53"/>
      <c r="C92" s="64" t="s">
        <v>714</v>
      </c>
      <c r="D92" s="64"/>
      <c r="E92" s="167" t="s">
        <v>715</v>
      </c>
      <c r="G92" s="59" t="s">
        <v>1123</v>
      </c>
      <c r="I92" s="81"/>
      <c r="J92" s="51"/>
      <c r="K92" s="51"/>
      <c r="L92" s="51"/>
      <c r="M92" s="51"/>
      <c r="N92" s="51"/>
      <c r="O92" s="51"/>
      <c r="P92" s="51"/>
      <c r="Q92" s="51"/>
    </row>
    <row r="93" spans="1:17" s="59" customFormat="1" ht="50.1" customHeight="1">
      <c r="A93" s="80"/>
      <c r="B93" s="53"/>
      <c r="C93" s="64" t="s">
        <v>716</v>
      </c>
      <c r="D93" s="64"/>
      <c r="E93" s="167"/>
      <c r="G93" s="59" t="s">
        <v>943</v>
      </c>
      <c r="I93" s="81"/>
      <c r="J93" s="51"/>
      <c r="K93" s="51"/>
      <c r="L93" s="51"/>
      <c r="M93" s="51"/>
      <c r="N93" s="51"/>
      <c r="O93" s="51"/>
      <c r="P93" s="51"/>
      <c r="Q93" s="51"/>
    </row>
    <row r="94" spans="1:17" s="59" customFormat="1" ht="50.1" customHeight="1">
      <c r="A94" s="80"/>
      <c r="B94" s="53"/>
      <c r="C94" s="64" t="s">
        <v>717</v>
      </c>
      <c r="D94" s="64"/>
      <c r="E94" s="167" t="s">
        <v>718</v>
      </c>
      <c r="G94" s="59" t="s">
        <v>719</v>
      </c>
      <c r="I94" s="81"/>
      <c r="J94" s="51"/>
      <c r="K94" s="51"/>
      <c r="L94" s="51"/>
      <c r="M94" s="51"/>
      <c r="N94" s="51"/>
      <c r="O94" s="51"/>
      <c r="P94" s="51"/>
      <c r="Q94" s="51"/>
    </row>
    <row r="95" spans="1:17" s="59" customFormat="1" ht="50.1" customHeight="1">
      <c r="A95" s="80"/>
      <c r="B95" s="53"/>
      <c r="C95" s="64" t="s">
        <v>720</v>
      </c>
      <c r="D95" s="64"/>
      <c r="E95" s="167"/>
      <c r="G95" s="59" t="s">
        <v>985</v>
      </c>
      <c r="I95" s="81"/>
      <c r="J95" s="51"/>
      <c r="K95" s="51"/>
      <c r="L95" s="51"/>
      <c r="M95" s="51"/>
      <c r="N95" s="51"/>
      <c r="O95" s="51"/>
      <c r="P95" s="51"/>
      <c r="Q95" s="51"/>
    </row>
    <row r="96" spans="1:17" s="59" customFormat="1" ht="50.1" customHeight="1">
      <c r="A96" s="80"/>
      <c r="B96" s="53"/>
      <c r="C96" s="64" t="s">
        <v>721</v>
      </c>
      <c r="D96" s="64"/>
      <c r="E96" s="167"/>
      <c r="G96" s="59" t="s">
        <v>722</v>
      </c>
      <c r="I96" s="81"/>
      <c r="J96" s="51"/>
      <c r="K96" s="51"/>
      <c r="L96" s="51"/>
      <c r="M96" s="51"/>
      <c r="N96" s="51"/>
      <c r="O96" s="51"/>
      <c r="P96" s="51"/>
      <c r="Q96" s="51"/>
    </row>
    <row r="97" spans="1:17" s="59" customFormat="1" ht="50.1" customHeight="1">
      <c r="A97" s="80"/>
      <c r="B97" s="53"/>
      <c r="C97" s="64" t="s">
        <v>723</v>
      </c>
      <c r="D97" s="64"/>
      <c r="E97" s="167"/>
      <c r="G97" s="59" t="s">
        <v>986</v>
      </c>
      <c r="I97" s="81"/>
      <c r="J97" s="51"/>
      <c r="K97" s="51"/>
      <c r="L97" s="51"/>
      <c r="M97" s="51"/>
      <c r="N97" s="51"/>
      <c r="O97" s="51"/>
      <c r="P97" s="51"/>
      <c r="Q97" s="51"/>
    </row>
    <row r="98" spans="1:17" s="59" customFormat="1" ht="50.1" customHeight="1">
      <c r="A98" s="80"/>
      <c r="B98" s="53"/>
      <c r="C98" s="64" t="s">
        <v>724</v>
      </c>
      <c r="D98" s="64"/>
      <c r="E98" s="167"/>
      <c r="G98" s="59" t="s">
        <v>987</v>
      </c>
      <c r="I98" s="81"/>
      <c r="J98" s="51"/>
      <c r="K98" s="51"/>
      <c r="L98" s="51"/>
      <c r="M98" s="51"/>
      <c r="N98" s="51"/>
      <c r="O98" s="51"/>
      <c r="P98" s="51"/>
      <c r="Q98" s="51"/>
    </row>
    <row r="99" spans="1:17" s="59" customFormat="1" ht="50.1" customHeight="1">
      <c r="A99" s="80"/>
      <c r="B99" s="53"/>
      <c r="C99" s="64" t="s">
        <v>725</v>
      </c>
      <c r="D99" s="64"/>
      <c r="E99" s="167"/>
      <c r="G99" s="59" t="s">
        <v>726</v>
      </c>
      <c r="I99" s="81"/>
      <c r="J99" s="51"/>
      <c r="K99" s="51"/>
      <c r="L99" s="51"/>
      <c r="M99" s="51"/>
      <c r="N99" s="51"/>
      <c r="O99" s="51"/>
      <c r="P99" s="51"/>
      <c r="Q99" s="51"/>
    </row>
    <row r="100" spans="1:17" s="59" customFormat="1" ht="50.1" customHeight="1">
      <c r="A100" s="80"/>
      <c r="B100" s="53"/>
      <c r="C100" s="64" t="s">
        <v>727</v>
      </c>
      <c r="D100" s="64"/>
      <c r="E100" s="167" t="s">
        <v>728</v>
      </c>
      <c r="G100" s="59" t="s">
        <v>988</v>
      </c>
      <c r="I100" s="81"/>
      <c r="J100" s="51"/>
      <c r="K100" s="51"/>
      <c r="L100" s="51"/>
      <c r="M100" s="51"/>
      <c r="N100" s="51"/>
      <c r="O100" s="51"/>
      <c r="P100" s="51"/>
      <c r="Q100" s="51"/>
    </row>
    <row r="101" spans="1:17" s="59" customFormat="1" ht="50.1" customHeight="1">
      <c r="A101" s="80"/>
      <c r="B101" s="53"/>
      <c r="C101" s="64" t="s">
        <v>729</v>
      </c>
      <c r="D101" s="64"/>
      <c r="E101" s="167"/>
      <c r="G101" s="59" t="s">
        <v>989</v>
      </c>
      <c r="I101" s="81"/>
      <c r="J101" s="51"/>
      <c r="K101" s="51"/>
      <c r="L101" s="51"/>
      <c r="M101" s="51"/>
      <c r="N101" s="51"/>
      <c r="O101" s="51"/>
      <c r="P101" s="51"/>
      <c r="Q101" s="51"/>
    </row>
    <row r="102" spans="1:17" s="59" customFormat="1" ht="50.1" customHeight="1">
      <c r="A102" s="80"/>
      <c r="B102" s="53"/>
      <c r="C102" s="64" t="s">
        <v>1124</v>
      </c>
      <c r="D102" s="64"/>
      <c r="E102" s="167" t="s">
        <v>730</v>
      </c>
      <c r="G102" s="59" t="s">
        <v>731</v>
      </c>
      <c r="I102" s="81"/>
      <c r="J102" s="51"/>
      <c r="K102" s="51"/>
      <c r="L102" s="51"/>
      <c r="M102" s="51"/>
      <c r="N102" s="51"/>
      <c r="O102" s="51"/>
      <c r="P102" s="51"/>
      <c r="Q102" s="51"/>
    </row>
    <row r="103" spans="1:17" s="59" customFormat="1" ht="50.1" customHeight="1">
      <c r="A103" s="80"/>
      <c r="B103" s="53"/>
      <c r="C103" s="64" t="s">
        <v>1125</v>
      </c>
      <c r="D103" s="64"/>
      <c r="E103" s="167" t="s">
        <v>732</v>
      </c>
      <c r="G103" s="59" t="s">
        <v>990</v>
      </c>
      <c r="I103" s="81"/>
      <c r="J103" s="51"/>
      <c r="K103" s="51"/>
      <c r="L103" s="51"/>
      <c r="M103" s="51"/>
      <c r="N103" s="51"/>
      <c r="O103" s="51"/>
      <c r="P103" s="51"/>
      <c r="Q103" s="51"/>
    </row>
    <row r="104" spans="1:17" s="59" customFormat="1" ht="50.1" customHeight="1">
      <c r="A104" s="80"/>
      <c r="B104" s="53"/>
      <c r="C104" s="64" t="s">
        <v>1126</v>
      </c>
      <c r="D104" s="64"/>
      <c r="E104" s="167" t="s">
        <v>733</v>
      </c>
      <c r="G104" s="59" t="s">
        <v>734</v>
      </c>
      <c r="I104" s="81"/>
      <c r="J104" s="51"/>
      <c r="K104" s="51"/>
      <c r="L104" s="51"/>
      <c r="M104" s="51"/>
      <c r="N104" s="51"/>
      <c r="O104" s="51"/>
      <c r="P104" s="51"/>
      <c r="Q104" s="51"/>
    </row>
    <row r="105" spans="1:17" s="59" customFormat="1" ht="50.1" customHeight="1">
      <c r="A105" s="80"/>
      <c r="B105" s="53"/>
      <c r="C105" s="64" t="s">
        <v>1127</v>
      </c>
      <c r="D105" s="64"/>
      <c r="E105" s="167" t="s">
        <v>735</v>
      </c>
      <c r="G105" s="59" t="s">
        <v>991</v>
      </c>
      <c r="I105" s="81"/>
      <c r="J105" s="51"/>
      <c r="K105" s="51"/>
      <c r="L105" s="51"/>
      <c r="M105" s="51"/>
      <c r="N105" s="51"/>
      <c r="O105" s="51"/>
      <c r="P105" s="51"/>
      <c r="Q105" s="51"/>
    </row>
    <row r="106" spans="1:17" s="59" customFormat="1" ht="50.1" customHeight="1">
      <c r="A106" s="80"/>
      <c r="B106" s="53"/>
      <c r="C106" s="64" t="s">
        <v>1128</v>
      </c>
      <c r="D106" s="64"/>
      <c r="E106" s="167" t="s">
        <v>736</v>
      </c>
      <c r="G106" s="59" t="s">
        <v>992</v>
      </c>
      <c r="I106" s="81"/>
      <c r="J106" s="51"/>
      <c r="K106" s="51"/>
      <c r="L106" s="51"/>
      <c r="M106" s="51"/>
      <c r="N106" s="51"/>
      <c r="O106" s="51"/>
      <c r="P106" s="51"/>
      <c r="Q106" s="51"/>
    </row>
    <row r="107" spans="1:17" s="59" customFormat="1" ht="50.1" customHeight="1">
      <c r="A107" s="80"/>
      <c r="B107" s="53"/>
      <c r="C107" s="64" t="s">
        <v>737</v>
      </c>
      <c r="D107" s="64"/>
      <c r="E107" s="167"/>
      <c r="G107" s="59" t="s">
        <v>738</v>
      </c>
      <c r="I107" s="81"/>
      <c r="J107" s="51"/>
      <c r="K107" s="51"/>
      <c r="L107" s="51"/>
      <c r="M107" s="51"/>
      <c r="N107" s="51"/>
      <c r="O107" s="51"/>
      <c r="P107" s="51"/>
      <c r="Q107" s="51"/>
    </row>
    <row r="108" spans="1:17" s="59" customFormat="1" ht="50.1" customHeight="1">
      <c r="A108" s="80"/>
      <c r="B108" s="53"/>
      <c r="C108" s="64" t="s">
        <v>1129</v>
      </c>
      <c r="D108" s="64"/>
      <c r="E108" s="167" t="s">
        <v>739</v>
      </c>
      <c r="G108" s="59" t="s">
        <v>993</v>
      </c>
      <c r="I108" s="81"/>
      <c r="J108" s="51"/>
      <c r="K108" s="51"/>
      <c r="L108" s="51"/>
      <c r="M108" s="51"/>
      <c r="N108" s="51"/>
      <c r="O108" s="51"/>
      <c r="P108" s="51"/>
      <c r="Q108" s="51"/>
    </row>
    <row r="109" spans="1:17" s="59" customFormat="1" ht="50.1" customHeight="1">
      <c r="A109" s="80"/>
      <c r="B109" s="53"/>
      <c r="C109" s="64" t="s">
        <v>740</v>
      </c>
      <c r="D109" s="64"/>
      <c r="E109" s="167"/>
      <c r="G109" s="59" t="s">
        <v>741</v>
      </c>
      <c r="I109" s="81"/>
      <c r="J109" s="51"/>
      <c r="K109" s="51"/>
      <c r="L109" s="51"/>
      <c r="M109" s="51"/>
      <c r="N109" s="51"/>
      <c r="O109" s="51"/>
      <c r="P109" s="51"/>
      <c r="Q109" s="51"/>
    </row>
    <row r="110" spans="1:17" s="59" customFormat="1" ht="50.1" customHeight="1">
      <c r="A110" s="80"/>
      <c r="B110" s="53"/>
      <c r="C110" s="64" t="s">
        <v>1130</v>
      </c>
      <c r="D110" s="64"/>
      <c r="E110" s="167" t="s">
        <v>742</v>
      </c>
      <c r="G110" s="59" t="s">
        <v>743</v>
      </c>
      <c r="I110" s="81"/>
      <c r="J110" s="51"/>
      <c r="K110" s="51"/>
      <c r="L110" s="51"/>
      <c r="M110" s="51"/>
      <c r="N110" s="51"/>
      <c r="O110" s="51"/>
      <c r="P110" s="51"/>
      <c r="Q110" s="51"/>
    </row>
    <row r="111" spans="1:17" s="59" customFormat="1" ht="70.7" customHeight="1">
      <c r="A111" s="80"/>
      <c r="B111" s="53"/>
      <c r="C111" s="64" t="s">
        <v>744</v>
      </c>
      <c r="D111" s="64"/>
      <c r="E111" s="167" t="s">
        <v>745</v>
      </c>
      <c r="G111" s="59" t="s">
        <v>994</v>
      </c>
      <c r="I111" s="81"/>
      <c r="J111" s="51"/>
      <c r="K111" s="51"/>
      <c r="L111" s="51"/>
      <c r="M111" s="51"/>
      <c r="N111" s="51"/>
      <c r="O111" s="51"/>
      <c r="P111" s="51"/>
      <c r="Q111" s="51"/>
    </row>
    <row r="112" spans="1:17" s="59" customFormat="1" ht="50.1" customHeight="1">
      <c r="A112" s="80"/>
      <c r="B112" s="53"/>
      <c r="C112" s="64" t="s">
        <v>746</v>
      </c>
      <c r="D112" s="64"/>
      <c r="E112" s="167" t="s">
        <v>747</v>
      </c>
      <c r="G112" s="59" t="s">
        <v>995</v>
      </c>
      <c r="I112" s="81"/>
      <c r="J112" s="51"/>
      <c r="K112" s="51"/>
      <c r="L112" s="51"/>
      <c r="M112" s="51"/>
      <c r="N112" s="51"/>
      <c r="O112" s="51"/>
      <c r="P112" s="51"/>
      <c r="Q112" s="51"/>
    </row>
    <row r="113" spans="1:17" s="59" customFormat="1" ht="50.1" customHeight="1">
      <c r="A113" s="80"/>
      <c r="B113" s="53"/>
      <c r="C113" s="64" t="s">
        <v>748</v>
      </c>
      <c r="D113" s="64"/>
      <c r="E113" s="167" t="s">
        <v>749</v>
      </c>
      <c r="G113" s="59" t="s">
        <v>750</v>
      </c>
      <c r="I113" s="81"/>
      <c r="J113" s="51"/>
      <c r="K113" s="51"/>
      <c r="L113" s="51"/>
      <c r="M113" s="51"/>
      <c r="N113" s="51"/>
      <c r="O113" s="51"/>
      <c r="P113" s="51"/>
      <c r="Q113" s="51"/>
    </row>
    <row r="114" spans="1:17" s="59" customFormat="1" ht="50.1" customHeight="1">
      <c r="A114" s="80"/>
      <c r="B114" s="53"/>
      <c r="C114" s="64" t="s">
        <v>751</v>
      </c>
      <c r="D114" s="64"/>
      <c r="E114" s="167"/>
      <c r="G114" s="59" t="s">
        <v>996</v>
      </c>
      <c r="I114" s="81"/>
      <c r="J114" s="51"/>
      <c r="K114" s="51"/>
      <c r="L114" s="51"/>
      <c r="M114" s="51"/>
      <c r="N114" s="51"/>
      <c r="O114" s="51"/>
      <c r="P114" s="51"/>
      <c r="Q114" s="51"/>
    </row>
    <row r="115" spans="1:17" s="59" customFormat="1" ht="50.1" customHeight="1">
      <c r="A115" s="80"/>
      <c r="B115" s="53"/>
      <c r="C115" s="64" t="s">
        <v>752</v>
      </c>
      <c r="D115" s="64"/>
      <c r="E115" s="167"/>
      <c r="G115" s="59" t="s">
        <v>997</v>
      </c>
      <c r="I115" s="81"/>
      <c r="J115" s="51"/>
      <c r="K115" s="51"/>
      <c r="L115" s="51"/>
      <c r="M115" s="51"/>
      <c r="N115" s="51"/>
      <c r="O115" s="51"/>
      <c r="P115" s="51"/>
      <c r="Q115" s="51"/>
    </row>
    <row r="116" spans="1:17" s="59" customFormat="1" ht="50.1" customHeight="1">
      <c r="A116" s="80"/>
      <c r="B116" s="53"/>
      <c r="C116" s="64" t="s">
        <v>753</v>
      </c>
      <c r="D116" s="64"/>
      <c r="E116" s="167" t="s">
        <v>754</v>
      </c>
      <c r="G116" s="59" t="s">
        <v>998</v>
      </c>
      <c r="I116" s="81"/>
      <c r="J116" s="51"/>
      <c r="K116" s="51"/>
      <c r="L116" s="51"/>
      <c r="M116" s="51"/>
      <c r="N116" s="51"/>
      <c r="O116" s="51"/>
      <c r="P116" s="51"/>
      <c r="Q116" s="51"/>
    </row>
    <row r="117" spans="1:17" s="59" customFormat="1" ht="50.1" customHeight="1">
      <c r="A117" s="80"/>
      <c r="B117" s="53"/>
      <c r="C117" s="64" t="s">
        <v>755</v>
      </c>
      <c r="D117" s="64"/>
      <c r="E117" s="167"/>
      <c r="G117" s="59" t="s">
        <v>999</v>
      </c>
      <c r="I117" s="81"/>
      <c r="J117" s="51"/>
      <c r="K117" s="51"/>
      <c r="L117" s="51"/>
      <c r="M117" s="51"/>
      <c r="N117" s="51"/>
      <c r="O117" s="51"/>
      <c r="P117" s="51"/>
      <c r="Q117" s="51"/>
    </row>
    <row r="118" spans="1:17" s="59" customFormat="1" ht="68.45" customHeight="1">
      <c r="A118" s="80"/>
      <c r="B118" s="53"/>
      <c r="C118" s="64" t="s">
        <v>1000</v>
      </c>
      <c r="D118" s="64"/>
      <c r="E118" s="167"/>
      <c r="G118" s="59" t="s">
        <v>1131</v>
      </c>
      <c r="I118" s="81"/>
      <c r="J118" s="51"/>
      <c r="K118" s="51"/>
      <c r="L118" s="51"/>
      <c r="M118" s="51"/>
      <c r="N118" s="51"/>
      <c r="O118" s="51"/>
      <c r="P118" s="51"/>
      <c r="Q118" s="51"/>
    </row>
    <row r="119" spans="1:17" s="59" customFormat="1" ht="50.1" customHeight="1">
      <c r="A119" s="80"/>
      <c r="B119" s="53"/>
      <c r="C119" s="64" t="s">
        <v>756</v>
      </c>
      <c r="D119" s="64"/>
      <c r="E119" s="167"/>
      <c r="G119" s="59" t="s">
        <v>1001</v>
      </c>
      <c r="I119" s="81"/>
      <c r="J119" s="51"/>
      <c r="K119" s="51"/>
      <c r="L119" s="51"/>
      <c r="M119" s="51"/>
      <c r="N119" s="51"/>
      <c r="O119" s="51"/>
      <c r="P119" s="51"/>
      <c r="Q119" s="51"/>
    </row>
    <row r="120" spans="1:17" s="59" customFormat="1" ht="50.1" customHeight="1">
      <c r="A120" s="80"/>
      <c r="B120" s="53"/>
      <c r="C120" s="64" t="s">
        <v>757</v>
      </c>
      <c r="D120" s="64"/>
      <c r="E120" s="167"/>
      <c r="G120" s="59" t="s">
        <v>945</v>
      </c>
      <c r="I120" s="81"/>
      <c r="J120" s="51"/>
      <c r="K120" s="51"/>
      <c r="L120" s="51"/>
      <c r="M120" s="51"/>
      <c r="N120" s="51"/>
      <c r="O120" s="51"/>
      <c r="P120" s="51"/>
      <c r="Q120" s="51"/>
    </row>
    <row r="121" spans="1:17" s="59" customFormat="1" ht="50.1" customHeight="1">
      <c r="A121" s="80"/>
      <c r="B121" s="53"/>
      <c r="C121" s="64" t="s">
        <v>758</v>
      </c>
      <c r="D121" s="64"/>
      <c r="E121" s="167"/>
      <c r="G121" s="59" t="s">
        <v>1002</v>
      </c>
      <c r="I121" s="81"/>
      <c r="J121" s="51"/>
      <c r="K121" s="51"/>
      <c r="L121" s="51"/>
      <c r="M121" s="51"/>
      <c r="N121" s="51"/>
      <c r="O121" s="51"/>
      <c r="P121" s="51"/>
      <c r="Q121" s="51"/>
    </row>
    <row r="122" spans="1:17" s="59" customFormat="1" ht="50.1" customHeight="1">
      <c r="A122" s="80"/>
      <c r="B122" s="53"/>
      <c r="C122" s="64" t="s">
        <v>759</v>
      </c>
      <c r="D122" s="64"/>
      <c r="E122" s="167"/>
      <c r="G122" s="59" t="s">
        <v>1003</v>
      </c>
      <c r="I122" s="81"/>
      <c r="J122" s="51"/>
      <c r="K122" s="51"/>
      <c r="L122" s="51"/>
      <c r="M122" s="51"/>
      <c r="N122" s="51"/>
      <c r="O122" s="51"/>
      <c r="P122" s="51"/>
      <c r="Q122" s="51"/>
    </row>
    <row r="123" spans="1:17" s="59" customFormat="1" ht="50.1" customHeight="1">
      <c r="A123" s="80"/>
      <c r="B123" s="53"/>
      <c r="C123" s="64" t="s">
        <v>760</v>
      </c>
      <c r="D123" s="64"/>
      <c r="E123" s="167" t="s">
        <v>761</v>
      </c>
      <c r="G123" s="59" t="s">
        <v>1132</v>
      </c>
      <c r="I123" s="81"/>
      <c r="J123" s="51"/>
      <c r="K123" s="51"/>
      <c r="L123" s="51"/>
      <c r="M123" s="51"/>
      <c r="N123" s="51"/>
      <c r="O123" s="51"/>
      <c r="P123" s="51"/>
      <c r="Q123" s="51"/>
    </row>
    <row r="124" spans="1:17" s="59" customFormat="1" ht="50.1" customHeight="1">
      <c r="A124" s="80"/>
      <c r="B124" s="53"/>
      <c r="C124" s="64" t="s">
        <v>762</v>
      </c>
      <c r="D124" s="64"/>
      <c r="E124" s="167"/>
      <c r="G124" s="59" t="s">
        <v>1004</v>
      </c>
      <c r="I124" s="81"/>
      <c r="J124" s="51"/>
      <c r="K124" s="51"/>
      <c r="L124" s="51"/>
      <c r="M124" s="51"/>
      <c r="N124" s="51"/>
      <c r="O124" s="51"/>
      <c r="P124" s="51"/>
      <c r="Q124" s="51"/>
    </row>
    <row r="125" spans="1:17" s="59" customFormat="1" ht="50.1" customHeight="1">
      <c r="A125" s="80"/>
      <c r="B125" s="53"/>
      <c r="C125" s="64" t="s">
        <v>1133</v>
      </c>
      <c r="D125" s="64"/>
      <c r="E125" s="167" t="s">
        <v>1005</v>
      </c>
      <c r="G125" s="59" t="s">
        <v>1006</v>
      </c>
      <c r="I125" s="81"/>
      <c r="J125" s="51"/>
      <c r="K125" s="51"/>
      <c r="L125" s="51"/>
      <c r="M125" s="51"/>
      <c r="N125" s="51"/>
      <c r="O125" s="51"/>
      <c r="P125" s="51"/>
      <c r="Q125" s="51"/>
    </row>
    <row r="126" spans="1:17" s="59" customFormat="1" ht="104.45" customHeight="1">
      <c r="A126" s="80"/>
      <c r="B126" s="53"/>
      <c r="C126" s="64" t="s">
        <v>763</v>
      </c>
      <c r="D126" s="64"/>
      <c r="E126" s="167" t="s">
        <v>763</v>
      </c>
      <c r="G126" s="59" t="s">
        <v>1134</v>
      </c>
      <c r="I126" s="81"/>
      <c r="J126" s="51"/>
      <c r="K126" s="51"/>
      <c r="L126" s="51"/>
      <c r="M126" s="51"/>
      <c r="N126" s="51"/>
      <c r="O126" s="51"/>
      <c r="P126" s="51"/>
      <c r="Q126" s="51"/>
    </row>
    <row r="127" spans="1:17" s="59" customFormat="1" ht="65.45" customHeight="1">
      <c r="A127" s="80"/>
      <c r="B127" s="53"/>
      <c r="C127" s="64" t="s">
        <v>1135</v>
      </c>
      <c r="D127" s="64"/>
      <c r="E127" s="167" t="s">
        <v>1007</v>
      </c>
      <c r="G127" s="59" t="s">
        <v>1136</v>
      </c>
      <c r="I127" s="81"/>
      <c r="J127" s="51"/>
      <c r="K127" s="51"/>
      <c r="L127" s="51"/>
      <c r="M127" s="51"/>
      <c r="N127" s="51"/>
      <c r="O127" s="51"/>
      <c r="P127" s="51"/>
      <c r="Q127" s="51"/>
    </row>
    <row r="128" spans="1:17" s="59" customFormat="1" ht="50.1" customHeight="1">
      <c r="A128" s="80"/>
      <c r="B128" s="53"/>
      <c r="C128" s="64" t="s">
        <v>764</v>
      </c>
      <c r="D128" s="64"/>
      <c r="E128" s="167"/>
      <c r="G128" s="59" t="s">
        <v>1008</v>
      </c>
      <c r="I128" s="81"/>
      <c r="J128" s="51"/>
      <c r="K128" s="51"/>
      <c r="L128" s="51"/>
      <c r="M128" s="51"/>
      <c r="N128" s="51"/>
      <c r="O128" s="51"/>
      <c r="P128" s="51"/>
      <c r="Q128" s="51"/>
    </row>
    <row r="129" spans="1:17" s="59" customFormat="1" ht="50.1" customHeight="1">
      <c r="A129" s="80"/>
      <c r="B129" s="53"/>
      <c r="C129" s="64" t="s">
        <v>1137</v>
      </c>
      <c r="D129" s="64"/>
      <c r="E129" s="167" t="s">
        <v>765</v>
      </c>
      <c r="G129" s="59" t="s">
        <v>1009</v>
      </c>
      <c r="I129" s="81"/>
      <c r="J129" s="51"/>
      <c r="K129" s="51"/>
      <c r="L129" s="51"/>
      <c r="M129" s="51"/>
      <c r="N129" s="51"/>
      <c r="O129" s="51"/>
      <c r="P129" s="51"/>
      <c r="Q129" s="51"/>
    </row>
    <row r="130" spans="1:17" s="59" customFormat="1" ht="50.1" customHeight="1">
      <c r="A130" s="80"/>
      <c r="B130" s="53"/>
      <c r="C130" s="64" t="s">
        <v>1138</v>
      </c>
      <c r="D130" s="64"/>
      <c r="E130" s="167" t="s">
        <v>766</v>
      </c>
      <c r="G130" s="59" t="s">
        <v>1010</v>
      </c>
      <c r="I130" s="81"/>
      <c r="J130" s="51"/>
      <c r="K130" s="51"/>
      <c r="L130" s="51"/>
      <c r="M130" s="51"/>
      <c r="N130" s="51"/>
      <c r="O130" s="51"/>
      <c r="P130" s="51"/>
      <c r="Q130" s="51"/>
    </row>
    <row r="131" spans="1:17" s="59" customFormat="1" ht="50.1" customHeight="1">
      <c r="A131" s="80"/>
      <c r="B131" s="53"/>
      <c r="C131" s="64" t="s">
        <v>1139</v>
      </c>
      <c r="D131" s="64"/>
      <c r="E131" s="167" t="s">
        <v>767</v>
      </c>
      <c r="G131" s="59" t="s">
        <v>768</v>
      </c>
      <c r="I131" s="81"/>
      <c r="J131" s="51"/>
      <c r="K131" s="51"/>
      <c r="L131" s="51"/>
      <c r="M131" s="51"/>
      <c r="N131" s="51"/>
      <c r="O131" s="51"/>
      <c r="P131" s="51"/>
      <c r="Q131" s="51"/>
    </row>
    <row r="132" spans="1:17" s="59" customFormat="1" ht="50.1" customHeight="1">
      <c r="A132" s="80"/>
      <c r="B132" s="53"/>
      <c r="C132" s="64" t="s">
        <v>769</v>
      </c>
      <c r="D132" s="64"/>
      <c r="E132" s="167"/>
      <c r="G132" s="59" t="s">
        <v>1011</v>
      </c>
      <c r="I132" s="81"/>
      <c r="J132" s="51"/>
      <c r="K132" s="51"/>
      <c r="L132" s="51"/>
      <c r="M132" s="51"/>
      <c r="N132" s="51"/>
      <c r="O132" s="51"/>
      <c r="P132" s="51"/>
      <c r="Q132" s="51"/>
    </row>
    <row r="133" spans="1:17" s="59" customFormat="1" ht="50.1" customHeight="1">
      <c r="A133" s="80"/>
      <c r="B133" s="53"/>
      <c r="C133" s="64" t="s">
        <v>1140</v>
      </c>
      <c r="D133" s="64"/>
      <c r="E133" s="167" t="s">
        <v>770</v>
      </c>
      <c r="G133" s="59" t="s">
        <v>771</v>
      </c>
      <c r="I133" s="81"/>
      <c r="J133" s="51"/>
      <c r="K133" s="51"/>
      <c r="L133" s="51"/>
      <c r="M133" s="51"/>
      <c r="N133" s="51"/>
      <c r="O133" s="51"/>
      <c r="P133" s="51"/>
      <c r="Q133" s="51"/>
    </row>
    <row r="134" spans="1:17" s="59" customFormat="1" ht="50.1" customHeight="1">
      <c r="A134" s="80"/>
      <c r="B134" s="53"/>
      <c r="C134" s="64" t="s">
        <v>1141</v>
      </c>
      <c r="D134" s="64"/>
      <c r="E134" s="167" t="s">
        <v>772</v>
      </c>
      <c r="G134" s="59" t="s">
        <v>773</v>
      </c>
      <c r="I134" s="81"/>
      <c r="J134" s="51"/>
      <c r="K134" s="51"/>
      <c r="L134" s="51"/>
      <c r="M134" s="51"/>
      <c r="N134" s="51"/>
      <c r="O134" s="51"/>
      <c r="P134" s="51"/>
      <c r="Q134" s="51"/>
    </row>
    <row r="135" spans="1:17" s="59" customFormat="1" ht="50.1" customHeight="1">
      <c r="A135" s="80"/>
      <c r="B135" s="53"/>
      <c r="C135" s="64" t="s">
        <v>774</v>
      </c>
      <c r="D135" s="64"/>
      <c r="E135" s="167"/>
      <c r="G135" s="59" t="s">
        <v>1012</v>
      </c>
      <c r="I135" s="81"/>
      <c r="J135" s="51"/>
      <c r="K135" s="51"/>
      <c r="L135" s="51"/>
      <c r="M135" s="51"/>
      <c r="N135" s="51"/>
      <c r="O135" s="51"/>
      <c r="P135" s="51"/>
      <c r="Q135" s="51"/>
    </row>
    <row r="136" spans="1:17" s="59" customFormat="1" ht="50.1" customHeight="1">
      <c r="A136" s="80"/>
      <c r="B136" s="53"/>
      <c r="C136" s="64" t="s">
        <v>775</v>
      </c>
      <c r="D136" s="64"/>
      <c r="E136" s="167"/>
      <c r="G136" s="59" t="s">
        <v>977</v>
      </c>
      <c r="I136" s="81"/>
      <c r="J136" s="51"/>
      <c r="K136" s="51"/>
      <c r="L136" s="51"/>
      <c r="M136" s="51"/>
      <c r="N136" s="51"/>
      <c r="O136" s="51"/>
      <c r="P136" s="51"/>
      <c r="Q136" s="51"/>
    </row>
    <row r="137" spans="1:17" s="59" customFormat="1" ht="50.1" customHeight="1">
      <c r="A137" s="80"/>
      <c r="B137" s="53"/>
      <c r="C137" s="64" t="s">
        <v>776</v>
      </c>
      <c r="D137" s="64"/>
      <c r="E137" s="167" t="s">
        <v>777</v>
      </c>
      <c r="G137" s="59" t="s">
        <v>1013</v>
      </c>
      <c r="I137" s="81"/>
      <c r="J137" s="51"/>
      <c r="K137" s="51"/>
      <c r="L137" s="51"/>
      <c r="M137" s="51"/>
      <c r="N137" s="51"/>
      <c r="O137" s="51"/>
      <c r="P137" s="51"/>
      <c r="Q137" s="51"/>
    </row>
    <row r="138" spans="1:17" s="59" customFormat="1" ht="133.69999999999999" customHeight="1">
      <c r="A138" s="80"/>
      <c r="B138" s="53"/>
      <c r="C138" s="64" t="s">
        <v>778</v>
      </c>
      <c r="D138" s="64"/>
      <c r="E138" s="167" t="s">
        <v>779</v>
      </c>
      <c r="G138" s="59" t="s">
        <v>1142</v>
      </c>
      <c r="I138" s="81"/>
      <c r="J138" s="51"/>
      <c r="K138" s="51"/>
      <c r="L138" s="51"/>
      <c r="M138" s="51"/>
      <c r="N138" s="51"/>
      <c r="O138" s="51"/>
      <c r="P138" s="51"/>
      <c r="Q138" s="51"/>
    </row>
    <row r="139" spans="1:17" s="59" customFormat="1" ht="50.1" customHeight="1">
      <c r="A139" s="80"/>
      <c r="B139" s="53"/>
      <c r="C139" s="64" t="s">
        <v>715</v>
      </c>
      <c r="D139" s="64"/>
      <c r="E139" s="167"/>
      <c r="G139" s="59" t="s">
        <v>1014</v>
      </c>
      <c r="I139" s="81"/>
      <c r="J139" s="51"/>
      <c r="K139" s="51"/>
      <c r="L139" s="51"/>
      <c r="M139" s="51"/>
      <c r="N139" s="51"/>
      <c r="O139" s="51"/>
      <c r="P139" s="51"/>
      <c r="Q139" s="51"/>
    </row>
    <row r="140" spans="1:17" s="59" customFormat="1" ht="50.1" customHeight="1">
      <c r="A140" s="80"/>
      <c r="B140" s="53"/>
      <c r="C140" s="64" t="s">
        <v>780</v>
      </c>
      <c r="D140" s="64"/>
      <c r="E140" s="167" t="s">
        <v>781</v>
      </c>
      <c r="G140" s="59" t="s">
        <v>1143</v>
      </c>
      <c r="I140" s="81"/>
      <c r="J140" s="51"/>
      <c r="K140" s="51"/>
      <c r="L140" s="51"/>
      <c r="M140" s="51"/>
      <c r="N140" s="51"/>
      <c r="O140" s="51"/>
      <c r="P140" s="51"/>
      <c r="Q140" s="51"/>
    </row>
    <row r="141" spans="1:17" s="59" customFormat="1" ht="50.1" customHeight="1">
      <c r="A141" s="80"/>
      <c r="B141" s="53"/>
      <c r="C141" s="64" t="s">
        <v>782</v>
      </c>
      <c r="D141" s="64"/>
      <c r="E141" s="167"/>
      <c r="G141" s="59" t="s">
        <v>1015</v>
      </c>
      <c r="I141" s="81"/>
      <c r="J141" s="51"/>
      <c r="K141" s="51"/>
      <c r="L141" s="51"/>
      <c r="M141" s="51"/>
      <c r="N141" s="51"/>
      <c r="O141" s="51"/>
      <c r="P141" s="51"/>
      <c r="Q141" s="51"/>
    </row>
    <row r="142" spans="1:17" s="59" customFormat="1" ht="50.1" customHeight="1">
      <c r="A142" s="80"/>
      <c r="B142" s="53"/>
      <c r="C142" s="64" t="s">
        <v>1144</v>
      </c>
      <c r="D142" s="64"/>
      <c r="E142" s="167" t="s">
        <v>783</v>
      </c>
      <c r="G142" s="59" t="s">
        <v>784</v>
      </c>
      <c r="I142" s="81"/>
      <c r="J142" s="51"/>
      <c r="K142" s="51"/>
      <c r="L142" s="51"/>
      <c r="M142" s="51"/>
      <c r="N142" s="51"/>
      <c r="O142" s="51"/>
      <c r="P142" s="51"/>
      <c r="Q142" s="51"/>
    </row>
    <row r="143" spans="1:17" s="59" customFormat="1" ht="124.35" customHeight="1">
      <c r="A143" s="80"/>
      <c r="B143" s="53"/>
      <c r="C143" s="64" t="s">
        <v>1148</v>
      </c>
      <c r="D143" s="64"/>
      <c r="E143" s="167" t="s">
        <v>1149</v>
      </c>
      <c r="G143" s="59" t="s">
        <v>1145</v>
      </c>
      <c r="I143" s="81"/>
      <c r="J143" s="51"/>
      <c r="K143" s="51"/>
      <c r="L143" s="51"/>
      <c r="M143" s="51"/>
      <c r="N143" s="51"/>
      <c r="O143" s="51"/>
      <c r="P143" s="51"/>
      <c r="Q143" s="51"/>
    </row>
    <row r="144" spans="1:17" s="59" customFormat="1" ht="50.1" customHeight="1">
      <c r="A144" s="80"/>
      <c r="B144" s="53"/>
      <c r="C144" s="64" t="s">
        <v>1146</v>
      </c>
      <c r="D144" s="64"/>
      <c r="E144" s="167" t="s">
        <v>673</v>
      </c>
      <c r="G144" s="59" t="s">
        <v>785</v>
      </c>
      <c r="I144" s="81"/>
      <c r="J144" s="51"/>
      <c r="K144" s="51"/>
      <c r="L144" s="51"/>
      <c r="M144" s="51"/>
      <c r="N144" s="51"/>
      <c r="O144" s="51"/>
      <c r="P144" s="51"/>
      <c r="Q144" s="51"/>
    </row>
    <row r="145" spans="1:17" s="59" customFormat="1" ht="50.1" customHeight="1">
      <c r="A145" s="80"/>
      <c r="B145" s="53"/>
      <c r="C145" s="64" t="s">
        <v>1147</v>
      </c>
      <c r="D145" s="64"/>
      <c r="E145" s="167" t="s">
        <v>786</v>
      </c>
      <c r="G145" s="59" t="s">
        <v>787</v>
      </c>
      <c r="I145" s="81"/>
      <c r="J145" s="51"/>
      <c r="K145" s="51"/>
      <c r="L145" s="51"/>
      <c r="M145" s="51"/>
      <c r="N145" s="51"/>
      <c r="O145" s="51"/>
      <c r="P145" s="51"/>
      <c r="Q145" s="51"/>
    </row>
    <row r="146" spans="1:17" s="59" customFormat="1" ht="50.1" customHeight="1">
      <c r="A146" s="80"/>
      <c r="B146" s="53"/>
      <c r="C146" s="64" t="s">
        <v>788</v>
      </c>
      <c r="D146" s="64"/>
      <c r="E146" s="167"/>
      <c r="G146" s="59" t="s">
        <v>789</v>
      </c>
      <c r="I146" s="81"/>
      <c r="J146" s="51"/>
      <c r="K146" s="51"/>
      <c r="L146" s="51"/>
      <c r="M146" s="51"/>
      <c r="N146" s="51"/>
      <c r="O146" s="51"/>
      <c r="P146" s="51"/>
      <c r="Q146" s="51"/>
    </row>
    <row r="147" spans="1:17" s="59" customFormat="1" ht="50.1" customHeight="1">
      <c r="A147" s="80"/>
      <c r="B147" s="53"/>
      <c r="C147" s="64" t="s">
        <v>1150</v>
      </c>
      <c r="D147" s="64"/>
      <c r="E147" s="167" t="s">
        <v>662</v>
      </c>
      <c r="G147" s="59" t="s">
        <v>1016</v>
      </c>
      <c r="I147" s="81"/>
      <c r="J147" s="51"/>
      <c r="K147" s="51"/>
      <c r="L147" s="51"/>
      <c r="M147" s="51"/>
      <c r="N147" s="51"/>
      <c r="O147" s="51"/>
      <c r="P147" s="51"/>
      <c r="Q147" s="51"/>
    </row>
    <row r="148" spans="1:17" s="59" customFormat="1" ht="50.1" customHeight="1">
      <c r="A148" s="80"/>
      <c r="B148" s="53"/>
      <c r="C148" s="64" t="s">
        <v>1151</v>
      </c>
      <c r="D148" s="64"/>
      <c r="E148" s="167" t="s">
        <v>790</v>
      </c>
      <c r="G148" s="59" t="s">
        <v>1017</v>
      </c>
      <c r="I148" s="81"/>
      <c r="J148" s="51"/>
      <c r="K148" s="51"/>
      <c r="L148" s="51"/>
      <c r="M148" s="51"/>
      <c r="N148" s="51"/>
      <c r="O148" s="51"/>
      <c r="P148" s="51"/>
      <c r="Q148" s="51"/>
    </row>
    <row r="149" spans="1:17" s="59" customFormat="1" ht="50.1" customHeight="1">
      <c r="A149" s="80"/>
      <c r="B149" s="53"/>
      <c r="C149" s="64" t="s">
        <v>791</v>
      </c>
      <c r="D149" s="64"/>
      <c r="E149" s="167"/>
      <c r="G149" s="59" t="s">
        <v>1018</v>
      </c>
      <c r="I149" s="81"/>
      <c r="J149" s="51"/>
      <c r="K149" s="51"/>
      <c r="L149" s="51"/>
      <c r="M149" s="51"/>
      <c r="N149" s="51"/>
      <c r="O149" s="51"/>
      <c r="P149" s="51"/>
      <c r="Q149" s="51"/>
    </row>
    <row r="150" spans="1:17" s="59" customFormat="1" ht="50.1" customHeight="1">
      <c r="A150" s="80"/>
      <c r="B150" s="53"/>
      <c r="C150" s="64" t="s">
        <v>792</v>
      </c>
      <c r="D150" s="64"/>
      <c r="E150" s="167"/>
      <c r="G150" s="59" t="s">
        <v>793</v>
      </c>
      <c r="I150" s="81"/>
      <c r="J150" s="51"/>
      <c r="K150" s="51"/>
      <c r="L150" s="51"/>
      <c r="M150" s="51"/>
      <c r="N150" s="51"/>
      <c r="O150" s="51"/>
      <c r="P150" s="51"/>
      <c r="Q150" s="51"/>
    </row>
    <row r="151" spans="1:17" s="59" customFormat="1" ht="50.1" customHeight="1">
      <c r="A151" s="80"/>
      <c r="B151" s="53"/>
      <c r="C151" s="64" t="s">
        <v>794</v>
      </c>
      <c r="D151" s="64"/>
      <c r="E151" s="167"/>
      <c r="G151" s="59" t="s">
        <v>1019</v>
      </c>
      <c r="I151" s="81"/>
      <c r="J151" s="51"/>
      <c r="K151" s="51"/>
      <c r="L151" s="51"/>
      <c r="M151" s="51"/>
      <c r="N151" s="51"/>
      <c r="O151" s="51"/>
      <c r="P151" s="51"/>
      <c r="Q151" s="51"/>
    </row>
    <row r="152" spans="1:17" s="59" customFormat="1" ht="50.1" customHeight="1">
      <c r="A152" s="80"/>
      <c r="B152" s="53"/>
      <c r="C152" s="64" t="s">
        <v>795</v>
      </c>
      <c r="D152" s="64"/>
      <c r="E152" s="167" t="s">
        <v>796</v>
      </c>
      <c r="G152" s="59" t="s">
        <v>1020</v>
      </c>
      <c r="I152" s="81"/>
      <c r="J152" s="51"/>
      <c r="K152" s="51"/>
      <c r="L152" s="51"/>
      <c r="M152" s="51"/>
      <c r="N152" s="51"/>
      <c r="O152" s="51"/>
      <c r="P152" s="51"/>
      <c r="Q152" s="51"/>
    </row>
    <row r="153" spans="1:17" s="59" customFormat="1" ht="50.1" customHeight="1">
      <c r="A153" s="80"/>
      <c r="B153" s="53"/>
      <c r="C153" s="64" t="s">
        <v>797</v>
      </c>
      <c r="D153" s="64"/>
      <c r="E153" s="167" t="s">
        <v>798</v>
      </c>
      <c r="G153" s="59" t="s">
        <v>1021</v>
      </c>
      <c r="I153" s="81"/>
      <c r="J153" s="51"/>
      <c r="K153" s="51"/>
      <c r="L153" s="51"/>
      <c r="M153" s="51"/>
      <c r="N153" s="51"/>
      <c r="O153" s="51"/>
      <c r="P153" s="51"/>
      <c r="Q153" s="51"/>
    </row>
    <row r="154" spans="1:17" s="59" customFormat="1" ht="135" customHeight="1">
      <c r="A154" s="80"/>
      <c r="B154" s="53"/>
      <c r="C154" s="64" t="s">
        <v>799</v>
      </c>
      <c r="D154" s="64"/>
      <c r="E154" s="167"/>
      <c r="G154" s="59" t="s">
        <v>1152</v>
      </c>
      <c r="I154" s="81"/>
      <c r="J154" s="51"/>
      <c r="K154" s="51"/>
      <c r="L154" s="51"/>
      <c r="M154" s="51"/>
      <c r="N154" s="51"/>
      <c r="O154" s="51"/>
      <c r="P154" s="51"/>
      <c r="Q154" s="51"/>
    </row>
    <row r="155" spans="1:17" s="59" customFormat="1" ht="88.35" customHeight="1">
      <c r="A155" s="80"/>
      <c r="B155" s="53"/>
      <c r="C155" s="64" t="s">
        <v>800</v>
      </c>
      <c r="D155" s="64"/>
      <c r="E155" s="167"/>
      <c r="G155" s="59" t="s">
        <v>1153</v>
      </c>
      <c r="I155" s="81"/>
      <c r="J155" s="51"/>
      <c r="K155" s="51"/>
      <c r="L155" s="51"/>
      <c r="M155" s="51"/>
      <c r="N155" s="51"/>
      <c r="O155" s="51"/>
      <c r="P155" s="51"/>
      <c r="Q155" s="51"/>
    </row>
    <row r="156" spans="1:17" s="59" customFormat="1" ht="50.1" customHeight="1">
      <c r="A156" s="80"/>
      <c r="B156" s="53"/>
      <c r="C156" s="64" t="s">
        <v>801</v>
      </c>
      <c r="D156" s="64"/>
      <c r="E156" s="167"/>
      <c r="G156" s="59" t="s">
        <v>1022</v>
      </c>
      <c r="I156" s="81"/>
      <c r="J156" s="51"/>
      <c r="K156" s="51"/>
      <c r="L156" s="51"/>
      <c r="M156" s="51"/>
      <c r="N156" s="51"/>
      <c r="O156" s="51"/>
      <c r="P156" s="51"/>
      <c r="Q156" s="51"/>
    </row>
    <row r="157" spans="1:17" s="59" customFormat="1" ht="50.1" customHeight="1">
      <c r="A157" s="80"/>
      <c r="B157" s="53"/>
      <c r="C157" s="64" t="s">
        <v>1154</v>
      </c>
      <c r="D157" s="64"/>
      <c r="E157" s="167"/>
      <c r="G157" s="59" t="s">
        <v>802</v>
      </c>
      <c r="I157" s="81"/>
      <c r="J157" s="51"/>
      <c r="K157" s="51"/>
      <c r="L157" s="51"/>
      <c r="M157" s="51"/>
      <c r="N157" s="51"/>
      <c r="O157" s="51"/>
      <c r="P157" s="51"/>
      <c r="Q157" s="51"/>
    </row>
    <row r="158" spans="1:17" s="59" customFormat="1" ht="50.1" customHeight="1">
      <c r="A158" s="80"/>
      <c r="B158" s="53"/>
      <c r="C158" s="64" t="s">
        <v>803</v>
      </c>
      <c r="D158" s="64"/>
      <c r="E158" s="167" t="s">
        <v>804</v>
      </c>
      <c r="G158" s="59" t="s">
        <v>1155</v>
      </c>
      <c r="I158" s="81"/>
      <c r="J158" s="51"/>
      <c r="K158" s="51"/>
      <c r="L158" s="51"/>
      <c r="M158" s="51"/>
      <c r="N158" s="51"/>
      <c r="O158" s="51"/>
      <c r="P158" s="51"/>
      <c r="Q158" s="51"/>
    </row>
    <row r="159" spans="1:17" s="59" customFormat="1" ht="50.1" customHeight="1">
      <c r="A159" s="80"/>
      <c r="B159" s="53"/>
      <c r="C159" s="64" t="s">
        <v>805</v>
      </c>
      <c r="D159" s="64"/>
      <c r="E159" s="167" t="s">
        <v>806</v>
      </c>
      <c r="G159" s="59" t="s">
        <v>807</v>
      </c>
      <c r="I159" s="81"/>
      <c r="J159" s="51"/>
      <c r="K159" s="51"/>
      <c r="L159" s="51"/>
      <c r="M159" s="51"/>
      <c r="N159" s="51"/>
      <c r="O159" s="51"/>
      <c r="P159" s="51"/>
      <c r="Q159" s="51"/>
    </row>
    <row r="160" spans="1:17" s="59" customFormat="1" ht="50.1" customHeight="1">
      <c r="A160" s="80"/>
      <c r="B160" s="53"/>
      <c r="C160" s="64" t="s">
        <v>808</v>
      </c>
      <c r="D160" s="64"/>
      <c r="E160" s="167" t="s">
        <v>809</v>
      </c>
      <c r="G160" s="59" t="s">
        <v>1023</v>
      </c>
      <c r="I160" s="81"/>
      <c r="J160" s="51"/>
      <c r="K160" s="51"/>
      <c r="L160" s="51"/>
      <c r="M160" s="51"/>
      <c r="N160" s="51"/>
      <c r="O160" s="51"/>
      <c r="P160" s="51"/>
      <c r="Q160" s="51"/>
    </row>
    <row r="161" spans="1:17" s="59" customFormat="1" ht="50.1" customHeight="1">
      <c r="A161" s="80"/>
      <c r="B161" s="53"/>
      <c r="C161" s="64" t="s">
        <v>1156</v>
      </c>
      <c r="D161" s="64"/>
      <c r="E161" s="167" t="s">
        <v>810</v>
      </c>
      <c r="G161" s="59" t="s">
        <v>1024</v>
      </c>
      <c r="I161" s="81"/>
      <c r="J161" s="51"/>
      <c r="K161" s="51"/>
      <c r="L161" s="51"/>
      <c r="M161" s="51"/>
      <c r="N161" s="51"/>
      <c r="O161" s="51"/>
      <c r="P161" s="51"/>
      <c r="Q161" s="51"/>
    </row>
    <row r="162" spans="1:17" s="59" customFormat="1" ht="50.1" customHeight="1">
      <c r="A162" s="80"/>
      <c r="B162" s="53"/>
      <c r="C162" s="64" t="s">
        <v>1157</v>
      </c>
      <c r="D162" s="64"/>
      <c r="E162" s="167" t="s">
        <v>1158</v>
      </c>
      <c r="G162" s="59" t="s">
        <v>811</v>
      </c>
      <c r="I162" s="81"/>
      <c r="J162" s="51"/>
      <c r="K162" s="51"/>
      <c r="L162" s="51"/>
      <c r="M162" s="51"/>
      <c r="N162" s="51"/>
      <c r="O162" s="51"/>
      <c r="P162" s="51"/>
      <c r="Q162" s="51"/>
    </row>
    <row r="163" spans="1:17" s="59" customFormat="1" ht="50.1" customHeight="1">
      <c r="A163" s="80"/>
      <c r="B163" s="53"/>
      <c r="C163" s="64" t="s">
        <v>812</v>
      </c>
      <c r="D163" s="64"/>
      <c r="E163" s="167"/>
      <c r="G163" s="59" t="s">
        <v>988</v>
      </c>
      <c r="I163" s="81"/>
      <c r="J163" s="51"/>
      <c r="K163" s="51"/>
      <c r="L163" s="51"/>
      <c r="M163" s="51"/>
      <c r="N163" s="51"/>
      <c r="O163" s="51"/>
      <c r="P163" s="51"/>
      <c r="Q163" s="51"/>
    </row>
    <row r="164" spans="1:17" s="59" customFormat="1" ht="50.1" customHeight="1">
      <c r="A164" s="80"/>
      <c r="B164" s="53"/>
      <c r="C164" s="64" t="s">
        <v>813</v>
      </c>
      <c r="D164" s="64"/>
      <c r="E164" s="167"/>
      <c r="G164" s="59" t="s">
        <v>1025</v>
      </c>
      <c r="I164" s="81"/>
      <c r="J164" s="51"/>
      <c r="K164" s="51"/>
      <c r="L164" s="51"/>
      <c r="M164" s="51"/>
      <c r="N164" s="51"/>
      <c r="O164" s="51"/>
      <c r="P164" s="51"/>
      <c r="Q164" s="51"/>
    </row>
    <row r="165" spans="1:17" s="59" customFormat="1" ht="50.1" customHeight="1">
      <c r="A165" s="80"/>
      <c r="B165" s="53"/>
      <c r="C165" s="64" t="s">
        <v>814</v>
      </c>
      <c r="D165" s="64"/>
      <c r="E165" s="167"/>
      <c r="G165" s="59" t="s">
        <v>1026</v>
      </c>
      <c r="I165" s="81"/>
      <c r="J165" s="51"/>
      <c r="K165" s="51"/>
      <c r="L165" s="51"/>
      <c r="M165" s="51"/>
      <c r="N165" s="51"/>
      <c r="O165" s="51"/>
      <c r="P165" s="51"/>
      <c r="Q165" s="51"/>
    </row>
    <row r="166" spans="1:17" s="59" customFormat="1" ht="50.1" customHeight="1">
      <c r="A166" s="80"/>
      <c r="B166" s="53"/>
      <c r="C166" s="64" t="s">
        <v>815</v>
      </c>
      <c r="D166" s="64"/>
      <c r="E166" s="167"/>
      <c r="G166" s="59" t="s">
        <v>816</v>
      </c>
      <c r="I166" s="81"/>
      <c r="J166" s="51"/>
      <c r="K166" s="51"/>
      <c r="L166" s="51"/>
      <c r="M166" s="51"/>
      <c r="N166" s="51"/>
      <c r="O166" s="51"/>
      <c r="P166" s="51"/>
      <c r="Q166" s="51"/>
    </row>
    <row r="167" spans="1:17" s="59" customFormat="1" ht="50.1" customHeight="1">
      <c r="A167" s="80"/>
      <c r="B167" s="53"/>
      <c r="C167" s="64" t="s">
        <v>817</v>
      </c>
      <c r="D167" s="64"/>
      <c r="E167" s="167" t="s">
        <v>818</v>
      </c>
      <c r="G167" s="59" t="s">
        <v>1027</v>
      </c>
      <c r="I167" s="81"/>
      <c r="J167" s="51"/>
      <c r="K167" s="51"/>
      <c r="L167" s="51"/>
      <c r="M167" s="51"/>
      <c r="N167" s="51"/>
      <c r="O167" s="51"/>
      <c r="P167" s="51"/>
      <c r="Q167" s="51"/>
    </row>
    <row r="168" spans="1:17" s="59" customFormat="1" ht="50.1" customHeight="1">
      <c r="A168" s="80"/>
      <c r="B168" s="53"/>
      <c r="C168" s="64" t="s">
        <v>819</v>
      </c>
      <c r="D168" s="64"/>
      <c r="E168" s="167"/>
      <c r="G168" s="59" t="s">
        <v>1159</v>
      </c>
      <c r="I168" s="81"/>
      <c r="J168" s="51"/>
      <c r="K168" s="51"/>
      <c r="L168" s="51"/>
      <c r="M168" s="51"/>
      <c r="N168" s="51"/>
      <c r="O168" s="51"/>
      <c r="P168" s="51"/>
      <c r="Q168" s="51"/>
    </row>
    <row r="169" spans="1:17" s="59" customFormat="1" ht="50.1" customHeight="1">
      <c r="A169" s="80"/>
      <c r="B169" s="53"/>
      <c r="C169" s="64" t="s">
        <v>820</v>
      </c>
      <c r="D169" s="64"/>
      <c r="E169" s="167"/>
      <c r="G169" s="59" t="s">
        <v>821</v>
      </c>
      <c r="I169" s="81"/>
      <c r="J169" s="51"/>
      <c r="K169" s="51"/>
      <c r="L169" s="51"/>
      <c r="M169" s="51"/>
      <c r="N169" s="51"/>
      <c r="O169" s="51"/>
      <c r="P169" s="51"/>
      <c r="Q169" s="51"/>
    </row>
    <row r="170" spans="1:17" s="59" customFormat="1" ht="50.1" customHeight="1">
      <c r="A170" s="80"/>
      <c r="B170" s="53"/>
      <c r="C170" s="64" t="s">
        <v>822</v>
      </c>
      <c r="D170" s="64"/>
      <c r="E170" s="167"/>
      <c r="G170" s="59" t="s">
        <v>823</v>
      </c>
      <c r="I170" s="81"/>
      <c r="J170" s="51"/>
      <c r="K170" s="51"/>
      <c r="L170" s="51"/>
      <c r="M170" s="51"/>
      <c r="N170" s="51"/>
      <c r="O170" s="51"/>
      <c r="P170" s="51"/>
      <c r="Q170" s="51"/>
    </row>
    <row r="171" spans="1:17" s="59" customFormat="1" ht="50.1" customHeight="1">
      <c r="A171" s="80"/>
      <c r="B171" s="53"/>
      <c r="C171" s="64" t="s">
        <v>824</v>
      </c>
      <c r="D171" s="64"/>
      <c r="E171" s="167"/>
      <c r="G171" s="59" t="s">
        <v>1160</v>
      </c>
      <c r="I171" s="81"/>
      <c r="J171" s="51"/>
      <c r="K171" s="51"/>
      <c r="L171" s="51"/>
      <c r="M171" s="51"/>
      <c r="N171" s="51"/>
      <c r="O171" s="51"/>
      <c r="P171" s="51"/>
      <c r="Q171" s="51"/>
    </row>
    <row r="172" spans="1:17" s="59" customFormat="1" ht="50.1" customHeight="1">
      <c r="A172" s="80"/>
      <c r="B172" s="53"/>
      <c r="C172" s="64" t="s">
        <v>825</v>
      </c>
      <c r="D172" s="64"/>
      <c r="E172" s="167"/>
      <c r="G172" s="59" t="s">
        <v>1028</v>
      </c>
      <c r="I172" s="81"/>
      <c r="J172" s="51"/>
      <c r="K172" s="51"/>
      <c r="L172" s="51"/>
      <c r="M172" s="51"/>
      <c r="N172" s="51"/>
      <c r="O172" s="51"/>
      <c r="P172" s="51"/>
      <c r="Q172" s="51"/>
    </row>
    <row r="173" spans="1:17" s="59" customFormat="1" ht="50.1" customHeight="1">
      <c r="A173" s="80"/>
      <c r="B173" s="53"/>
      <c r="C173" s="64" t="s">
        <v>1161</v>
      </c>
      <c r="D173" s="64"/>
      <c r="E173" s="167"/>
      <c r="G173" s="59" t="s">
        <v>1029</v>
      </c>
      <c r="I173" s="81"/>
      <c r="J173" s="51"/>
      <c r="K173" s="51"/>
      <c r="L173" s="51"/>
      <c r="M173" s="51"/>
      <c r="N173" s="51"/>
      <c r="O173" s="51"/>
      <c r="P173" s="51"/>
      <c r="Q173" s="51"/>
    </row>
    <row r="174" spans="1:17" s="59" customFormat="1" ht="50.1" customHeight="1">
      <c r="A174" s="80"/>
      <c r="B174" s="53"/>
      <c r="C174" s="64" t="s">
        <v>826</v>
      </c>
      <c r="D174" s="64"/>
      <c r="E174" s="167" t="s">
        <v>827</v>
      </c>
      <c r="G174" s="59" t="s">
        <v>1162</v>
      </c>
      <c r="I174" s="81"/>
      <c r="J174" s="51"/>
      <c r="K174" s="51"/>
      <c r="L174" s="51"/>
      <c r="M174" s="51"/>
      <c r="N174" s="51"/>
      <c r="O174" s="51"/>
      <c r="P174" s="51"/>
      <c r="Q174" s="51"/>
    </row>
    <row r="175" spans="1:17" s="59" customFormat="1" ht="50.1" customHeight="1">
      <c r="A175" s="80"/>
      <c r="B175" s="53"/>
      <c r="C175" s="64" t="s">
        <v>828</v>
      </c>
      <c r="D175" s="64"/>
      <c r="E175" s="167"/>
      <c r="G175" s="59" t="s">
        <v>1030</v>
      </c>
      <c r="I175" s="81"/>
      <c r="J175" s="51"/>
      <c r="K175" s="51"/>
      <c r="L175" s="51"/>
      <c r="M175" s="51"/>
      <c r="N175" s="51"/>
      <c r="O175" s="51"/>
      <c r="P175" s="51"/>
      <c r="Q175" s="51"/>
    </row>
    <row r="176" spans="1:17" s="59" customFormat="1" ht="50.1" customHeight="1">
      <c r="A176" s="80"/>
      <c r="B176" s="53"/>
      <c r="C176" s="64" t="s">
        <v>829</v>
      </c>
      <c r="D176" s="64"/>
      <c r="E176" s="167" t="s">
        <v>830</v>
      </c>
      <c r="G176" s="59" t="s">
        <v>1031</v>
      </c>
      <c r="I176" s="81"/>
      <c r="J176" s="51"/>
      <c r="K176" s="51"/>
      <c r="L176" s="51"/>
      <c r="M176" s="51"/>
      <c r="N176" s="51"/>
      <c r="O176" s="51"/>
      <c r="P176" s="51"/>
      <c r="Q176" s="51"/>
    </row>
    <row r="177" spans="1:17" s="59" customFormat="1" ht="50.1" customHeight="1">
      <c r="A177" s="80"/>
      <c r="B177" s="53"/>
      <c r="C177" s="64" t="s">
        <v>831</v>
      </c>
      <c r="D177" s="64"/>
      <c r="E177" s="167"/>
      <c r="G177" s="59" t="s">
        <v>1032</v>
      </c>
      <c r="I177" s="81"/>
      <c r="J177" s="51"/>
      <c r="K177" s="51"/>
      <c r="L177" s="51"/>
      <c r="M177" s="51"/>
      <c r="N177" s="51"/>
      <c r="O177" s="51"/>
      <c r="P177" s="51"/>
      <c r="Q177" s="51"/>
    </row>
    <row r="178" spans="1:17" s="59" customFormat="1" ht="50.1" customHeight="1">
      <c r="A178" s="80"/>
      <c r="B178" s="53"/>
      <c r="C178" s="64" t="s">
        <v>832</v>
      </c>
      <c r="D178" s="64"/>
      <c r="E178" s="167"/>
      <c r="G178" s="59" t="s">
        <v>1033</v>
      </c>
      <c r="I178" s="81"/>
      <c r="J178" s="51"/>
      <c r="K178" s="51"/>
      <c r="L178" s="51"/>
      <c r="M178" s="51"/>
      <c r="N178" s="51"/>
      <c r="O178" s="51"/>
      <c r="P178" s="51"/>
      <c r="Q178" s="51"/>
    </row>
    <row r="179" spans="1:17" s="59" customFormat="1" ht="50.1" customHeight="1">
      <c r="A179" s="80"/>
      <c r="B179" s="53"/>
      <c r="C179" s="64" t="s">
        <v>833</v>
      </c>
      <c r="D179" s="64"/>
      <c r="E179" s="167"/>
      <c r="G179" s="59" t="s">
        <v>1034</v>
      </c>
      <c r="I179" s="81"/>
      <c r="J179" s="51"/>
      <c r="K179" s="51"/>
      <c r="L179" s="51"/>
      <c r="M179" s="51"/>
      <c r="N179" s="51"/>
      <c r="O179" s="51"/>
      <c r="P179" s="51"/>
      <c r="Q179" s="51"/>
    </row>
    <row r="180" spans="1:17" s="59" customFormat="1" ht="50.1" customHeight="1">
      <c r="A180" s="80"/>
      <c r="B180" s="53"/>
      <c r="C180" s="64" t="s">
        <v>834</v>
      </c>
      <c r="D180" s="64"/>
      <c r="E180" s="167"/>
      <c r="G180" s="59" t="s">
        <v>1035</v>
      </c>
      <c r="I180" s="81"/>
      <c r="J180" s="51"/>
      <c r="K180" s="51"/>
      <c r="L180" s="51"/>
      <c r="M180" s="51"/>
      <c r="N180" s="51"/>
      <c r="O180" s="51"/>
      <c r="P180" s="51"/>
      <c r="Q180" s="51"/>
    </row>
    <row r="181" spans="1:17" s="59" customFormat="1" ht="50.1" customHeight="1">
      <c r="A181" s="80"/>
      <c r="B181" s="53"/>
      <c r="C181" s="64" t="s">
        <v>835</v>
      </c>
      <c r="D181" s="64"/>
      <c r="E181" s="167"/>
      <c r="G181" s="59" t="s">
        <v>1036</v>
      </c>
      <c r="I181" s="81"/>
      <c r="J181" s="51"/>
      <c r="K181" s="51"/>
      <c r="L181" s="51"/>
      <c r="M181" s="51"/>
      <c r="N181" s="51"/>
      <c r="O181" s="51"/>
      <c r="P181" s="51"/>
      <c r="Q181" s="51"/>
    </row>
    <row r="182" spans="1:17" s="59" customFormat="1" ht="50.1" customHeight="1">
      <c r="A182" s="80"/>
      <c r="B182" s="53"/>
      <c r="C182" s="64" t="s">
        <v>1163</v>
      </c>
      <c r="D182" s="64"/>
      <c r="E182" s="167" t="s">
        <v>1164</v>
      </c>
      <c r="G182" s="59" t="s">
        <v>836</v>
      </c>
      <c r="I182" s="81"/>
      <c r="J182" s="51"/>
      <c r="K182" s="51"/>
      <c r="L182" s="51"/>
      <c r="M182" s="51"/>
      <c r="N182" s="51"/>
      <c r="O182" s="51"/>
      <c r="P182" s="51"/>
      <c r="Q182" s="51"/>
    </row>
    <row r="183" spans="1:17" s="59" customFormat="1" ht="50.1" customHeight="1">
      <c r="A183" s="80"/>
      <c r="B183" s="53"/>
      <c r="C183" s="64" t="s">
        <v>837</v>
      </c>
      <c r="D183" s="64"/>
      <c r="E183" s="167"/>
      <c r="G183" s="59" t="s">
        <v>1037</v>
      </c>
      <c r="I183" s="81"/>
      <c r="J183" s="51"/>
      <c r="K183" s="51"/>
      <c r="L183" s="51"/>
      <c r="M183" s="51"/>
      <c r="N183" s="51"/>
      <c r="O183" s="51"/>
      <c r="P183" s="51"/>
      <c r="Q183" s="51"/>
    </row>
    <row r="184" spans="1:17" s="59" customFormat="1" ht="50.1" customHeight="1">
      <c r="A184" s="80"/>
      <c r="B184" s="53"/>
      <c r="C184" s="64" t="s">
        <v>1165</v>
      </c>
      <c r="D184" s="64"/>
      <c r="E184" s="167" t="s">
        <v>838</v>
      </c>
      <c r="G184" s="59" t="s">
        <v>839</v>
      </c>
      <c r="I184" s="81"/>
      <c r="J184" s="51"/>
      <c r="K184" s="51"/>
      <c r="L184" s="51"/>
      <c r="M184" s="51"/>
      <c r="N184" s="51"/>
      <c r="O184" s="51"/>
      <c r="P184" s="51"/>
      <c r="Q184" s="51"/>
    </row>
    <row r="185" spans="1:17" s="59" customFormat="1" ht="67.7" customHeight="1">
      <c r="A185" s="80"/>
      <c r="B185" s="53"/>
      <c r="C185" s="64" t="s">
        <v>840</v>
      </c>
      <c r="D185" s="64"/>
      <c r="E185" s="167" t="s">
        <v>841</v>
      </c>
      <c r="G185" s="59" t="s">
        <v>1166</v>
      </c>
      <c r="I185" s="81"/>
      <c r="J185" s="51"/>
      <c r="K185" s="51"/>
      <c r="L185" s="51"/>
      <c r="M185" s="51"/>
      <c r="N185" s="51"/>
      <c r="O185" s="51"/>
      <c r="P185" s="51"/>
      <c r="Q185" s="51"/>
    </row>
    <row r="186" spans="1:17" s="59" customFormat="1" ht="67.349999999999994" customHeight="1">
      <c r="A186" s="80"/>
      <c r="B186" s="53"/>
      <c r="C186" s="64" t="s">
        <v>842</v>
      </c>
      <c r="D186" s="64"/>
      <c r="E186" s="167"/>
      <c r="G186" s="59" t="s">
        <v>1167</v>
      </c>
      <c r="I186" s="81"/>
      <c r="J186" s="51"/>
      <c r="K186" s="51"/>
      <c r="L186" s="51"/>
      <c r="M186" s="51"/>
      <c r="N186" s="51"/>
      <c r="O186" s="51"/>
      <c r="P186" s="51"/>
      <c r="Q186" s="51"/>
    </row>
    <row r="187" spans="1:17" s="59" customFormat="1" ht="50.1" customHeight="1">
      <c r="A187" s="80"/>
      <c r="B187" s="53"/>
      <c r="C187" s="64" t="s">
        <v>843</v>
      </c>
      <c r="D187" s="64"/>
      <c r="E187" s="167"/>
      <c r="G187" s="59" t="s">
        <v>1168</v>
      </c>
      <c r="I187" s="81"/>
      <c r="J187" s="51"/>
      <c r="K187" s="51"/>
      <c r="L187" s="51"/>
      <c r="M187" s="51"/>
      <c r="N187" s="51"/>
      <c r="O187" s="51"/>
      <c r="P187" s="51"/>
      <c r="Q187" s="51"/>
    </row>
    <row r="188" spans="1:17" s="59" customFormat="1" ht="114" customHeight="1">
      <c r="A188" s="80"/>
      <c r="B188" s="53"/>
      <c r="C188" s="64" t="s">
        <v>844</v>
      </c>
      <c r="D188" s="64"/>
      <c r="E188" s="167"/>
      <c r="G188" s="59" t="s">
        <v>1169</v>
      </c>
      <c r="I188" s="81"/>
      <c r="J188" s="51"/>
      <c r="K188" s="51"/>
      <c r="L188" s="51"/>
      <c r="M188" s="51"/>
      <c r="N188" s="51"/>
      <c r="O188" s="51"/>
      <c r="P188" s="51"/>
      <c r="Q188" s="51"/>
    </row>
    <row r="189" spans="1:17" s="59" customFormat="1" ht="50.1" customHeight="1">
      <c r="A189" s="80"/>
      <c r="B189" s="53"/>
      <c r="C189" s="64" t="s">
        <v>845</v>
      </c>
      <c r="D189" s="64"/>
      <c r="E189" s="167"/>
      <c r="G189" s="59" t="s">
        <v>1038</v>
      </c>
      <c r="I189" s="81"/>
      <c r="J189" s="51"/>
      <c r="K189" s="51"/>
      <c r="L189" s="51"/>
      <c r="M189" s="51"/>
      <c r="N189" s="51"/>
      <c r="O189" s="51"/>
      <c r="P189" s="51"/>
      <c r="Q189" s="51"/>
    </row>
    <row r="190" spans="1:17" s="59" customFormat="1" ht="50.1" customHeight="1">
      <c r="A190" s="80"/>
      <c r="B190" s="53"/>
      <c r="C190" s="64" t="s">
        <v>846</v>
      </c>
      <c r="D190" s="64"/>
      <c r="E190" s="167"/>
      <c r="G190" s="59" t="s">
        <v>1039</v>
      </c>
      <c r="I190" s="81"/>
      <c r="J190" s="51"/>
      <c r="K190" s="51"/>
      <c r="L190" s="51"/>
      <c r="M190" s="51"/>
      <c r="N190" s="51"/>
      <c r="O190" s="51"/>
      <c r="P190" s="51"/>
      <c r="Q190" s="51"/>
    </row>
    <row r="191" spans="1:17" s="59" customFormat="1" ht="50.1" customHeight="1">
      <c r="A191" s="80"/>
      <c r="B191" s="53"/>
      <c r="C191" s="64" t="s">
        <v>847</v>
      </c>
      <c r="D191" s="64"/>
      <c r="E191" s="167"/>
      <c r="G191" s="59" t="s">
        <v>1170</v>
      </c>
      <c r="I191" s="81"/>
      <c r="J191" s="51"/>
      <c r="K191" s="51"/>
      <c r="L191" s="51"/>
      <c r="M191" s="51"/>
      <c r="N191" s="51"/>
      <c r="O191" s="51"/>
      <c r="P191" s="51"/>
      <c r="Q191" s="51"/>
    </row>
    <row r="192" spans="1:17" s="59" customFormat="1" ht="50.1" customHeight="1">
      <c r="A192" s="80"/>
      <c r="B192" s="53"/>
      <c r="C192" s="64" t="s">
        <v>848</v>
      </c>
      <c r="D192" s="64"/>
      <c r="E192" s="167"/>
      <c r="G192" s="59" t="s">
        <v>849</v>
      </c>
      <c r="I192" s="81"/>
      <c r="J192" s="51"/>
      <c r="K192" s="51"/>
      <c r="L192" s="51"/>
      <c r="M192" s="51"/>
      <c r="N192" s="51"/>
      <c r="O192" s="51"/>
      <c r="P192" s="51"/>
      <c r="Q192" s="51"/>
    </row>
    <row r="193" spans="1:17" s="59" customFormat="1" ht="50.1" customHeight="1">
      <c r="A193" s="80"/>
      <c r="B193" s="53"/>
      <c r="C193" s="64" t="s">
        <v>850</v>
      </c>
      <c r="D193" s="64"/>
      <c r="E193" s="167"/>
      <c r="G193" s="59" t="s">
        <v>1040</v>
      </c>
      <c r="I193" s="81"/>
      <c r="J193" s="51"/>
      <c r="K193" s="51"/>
      <c r="L193" s="51"/>
      <c r="M193" s="51"/>
      <c r="N193" s="51"/>
      <c r="O193" s="51"/>
      <c r="P193" s="51"/>
      <c r="Q193" s="51"/>
    </row>
    <row r="194" spans="1:17" s="59" customFormat="1" ht="50.1" customHeight="1">
      <c r="A194" s="80"/>
      <c r="B194" s="53"/>
      <c r="C194" s="64" t="s">
        <v>1171</v>
      </c>
      <c r="D194" s="64"/>
      <c r="E194" s="167"/>
      <c r="G194" s="59" t="s">
        <v>851</v>
      </c>
      <c r="I194" s="81"/>
      <c r="J194" s="51"/>
      <c r="K194" s="51"/>
      <c r="L194" s="51"/>
      <c r="M194" s="51"/>
      <c r="N194" s="51"/>
      <c r="O194" s="51"/>
      <c r="P194" s="51"/>
      <c r="Q194" s="51"/>
    </row>
    <row r="195" spans="1:17" s="59" customFormat="1" ht="50.1" customHeight="1">
      <c r="A195" s="80"/>
      <c r="B195" s="53"/>
      <c r="C195" s="64" t="s">
        <v>852</v>
      </c>
      <c r="D195" s="64"/>
      <c r="E195" s="167"/>
      <c r="G195" s="59" t="s">
        <v>1041</v>
      </c>
      <c r="I195" s="81"/>
      <c r="J195" s="51"/>
      <c r="K195" s="51"/>
      <c r="L195" s="51"/>
      <c r="M195" s="51"/>
      <c r="N195" s="51"/>
      <c r="O195" s="51"/>
      <c r="P195" s="51"/>
      <c r="Q195" s="51"/>
    </row>
    <row r="196" spans="1:17" s="59" customFormat="1" ht="50.1" customHeight="1">
      <c r="A196" s="80"/>
      <c r="B196" s="53"/>
      <c r="C196" s="64" t="s">
        <v>1172</v>
      </c>
      <c r="D196" s="64"/>
      <c r="E196" s="167" t="s">
        <v>853</v>
      </c>
      <c r="G196" s="59" t="s">
        <v>1042</v>
      </c>
      <c r="I196" s="81"/>
      <c r="J196" s="51"/>
      <c r="K196" s="51"/>
      <c r="L196" s="51"/>
      <c r="M196" s="51"/>
      <c r="N196" s="51"/>
      <c r="O196" s="51"/>
      <c r="P196" s="51"/>
      <c r="Q196" s="51"/>
    </row>
    <row r="197" spans="1:17" s="59" customFormat="1" ht="50.1" customHeight="1">
      <c r="A197" s="80"/>
      <c r="B197" s="53"/>
      <c r="C197" s="64" t="s">
        <v>1173</v>
      </c>
      <c r="D197" s="64"/>
      <c r="E197" s="167" t="s">
        <v>854</v>
      </c>
      <c r="G197" s="59" t="s">
        <v>1043</v>
      </c>
      <c r="I197" s="81"/>
      <c r="J197" s="51"/>
      <c r="K197" s="51"/>
      <c r="L197" s="51"/>
      <c r="M197" s="51"/>
      <c r="N197" s="51"/>
      <c r="O197" s="51"/>
      <c r="P197" s="51"/>
      <c r="Q197" s="51"/>
    </row>
    <row r="198" spans="1:17" s="59" customFormat="1" ht="50.1" customHeight="1">
      <c r="A198" s="80"/>
      <c r="B198" s="53"/>
      <c r="C198" s="64" t="s">
        <v>855</v>
      </c>
      <c r="D198" s="64"/>
      <c r="E198" s="167"/>
      <c r="G198" s="59" t="s">
        <v>856</v>
      </c>
      <c r="I198" s="81"/>
      <c r="J198" s="51"/>
      <c r="K198" s="51"/>
      <c r="L198" s="51"/>
      <c r="M198" s="51"/>
      <c r="N198" s="51"/>
      <c r="O198" s="51"/>
      <c r="P198" s="51"/>
      <c r="Q198" s="51"/>
    </row>
    <row r="199" spans="1:17" s="59" customFormat="1" ht="50.1" customHeight="1">
      <c r="A199" s="80"/>
      <c r="B199" s="53"/>
      <c r="C199" s="64" t="s">
        <v>1174</v>
      </c>
      <c r="D199" s="64"/>
      <c r="E199" s="167" t="s">
        <v>728</v>
      </c>
      <c r="G199" s="59" t="s">
        <v>857</v>
      </c>
      <c r="I199" s="81"/>
      <c r="J199" s="51"/>
      <c r="K199" s="51"/>
      <c r="L199" s="51"/>
      <c r="M199" s="51"/>
      <c r="N199" s="51"/>
      <c r="O199" s="51"/>
      <c r="P199" s="51"/>
      <c r="Q199" s="51"/>
    </row>
    <row r="200" spans="1:17" s="59" customFormat="1" ht="85.35" customHeight="1">
      <c r="A200" s="80"/>
      <c r="B200" s="53"/>
      <c r="C200" s="64" t="s">
        <v>1175</v>
      </c>
      <c r="D200" s="64"/>
      <c r="E200" s="167" t="s">
        <v>605</v>
      </c>
      <c r="G200" s="59" t="s">
        <v>1176</v>
      </c>
      <c r="I200" s="81"/>
      <c r="J200" s="51"/>
      <c r="K200" s="51"/>
      <c r="L200" s="51"/>
      <c r="M200" s="51"/>
      <c r="N200" s="51"/>
      <c r="O200" s="51"/>
      <c r="P200" s="51"/>
      <c r="Q200" s="51"/>
    </row>
    <row r="201" spans="1:17" s="59" customFormat="1" ht="50.1" customHeight="1">
      <c r="A201" s="80"/>
      <c r="B201" s="53"/>
      <c r="C201" s="64" t="s">
        <v>1177</v>
      </c>
      <c r="D201" s="64"/>
      <c r="E201" s="167" t="s">
        <v>655</v>
      </c>
      <c r="G201" s="59" t="s">
        <v>1182</v>
      </c>
      <c r="I201" s="81"/>
      <c r="J201" s="51"/>
      <c r="K201" s="51"/>
      <c r="L201" s="51"/>
      <c r="M201" s="51"/>
      <c r="N201" s="51"/>
      <c r="O201" s="51"/>
      <c r="P201" s="51"/>
      <c r="Q201" s="51"/>
    </row>
    <row r="202" spans="1:17" s="59" customFormat="1" ht="50.1" customHeight="1">
      <c r="A202" s="80"/>
      <c r="B202" s="53"/>
      <c r="C202" s="64" t="s">
        <v>1178</v>
      </c>
      <c r="D202" s="64"/>
      <c r="E202" s="167" t="s">
        <v>716</v>
      </c>
      <c r="G202" s="59" t="s">
        <v>1044</v>
      </c>
      <c r="I202" s="81"/>
      <c r="J202" s="51"/>
      <c r="K202" s="51"/>
      <c r="L202" s="51"/>
      <c r="M202" s="51"/>
      <c r="N202" s="51"/>
      <c r="O202" s="51"/>
      <c r="P202" s="51"/>
      <c r="Q202" s="51"/>
    </row>
    <row r="203" spans="1:17" s="59" customFormat="1" ht="50.1" customHeight="1">
      <c r="A203" s="80"/>
      <c r="B203" s="53"/>
      <c r="C203" s="64" t="s">
        <v>1179</v>
      </c>
      <c r="D203" s="64"/>
      <c r="E203" s="167" t="s">
        <v>727</v>
      </c>
      <c r="G203" s="59" t="s">
        <v>858</v>
      </c>
      <c r="I203" s="81"/>
      <c r="J203" s="51"/>
      <c r="K203" s="51"/>
      <c r="L203" s="51"/>
      <c r="M203" s="51"/>
      <c r="N203" s="51"/>
      <c r="O203" s="51"/>
      <c r="P203" s="51"/>
      <c r="Q203" s="51"/>
    </row>
    <row r="204" spans="1:17" s="59" customFormat="1" ht="50.1" customHeight="1">
      <c r="A204" s="80"/>
      <c r="B204" s="53"/>
      <c r="C204" s="64" t="s">
        <v>1180</v>
      </c>
      <c r="D204" s="64"/>
      <c r="E204" s="167" t="s">
        <v>812</v>
      </c>
      <c r="G204" s="59" t="s">
        <v>859</v>
      </c>
      <c r="I204" s="81"/>
      <c r="J204" s="51"/>
      <c r="K204" s="51"/>
      <c r="L204" s="51"/>
      <c r="M204" s="51"/>
      <c r="N204" s="51"/>
      <c r="O204" s="51"/>
      <c r="P204" s="51"/>
      <c r="Q204" s="51"/>
    </row>
    <row r="205" spans="1:17" s="59" customFormat="1" ht="50.1" customHeight="1">
      <c r="A205" s="80"/>
      <c r="B205" s="53"/>
      <c r="C205" s="64" t="s">
        <v>1181</v>
      </c>
      <c r="D205" s="64"/>
      <c r="E205" s="167" t="s">
        <v>860</v>
      </c>
      <c r="G205" s="59" t="s">
        <v>1183</v>
      </c>
      <c r="I205" s="81"/>
      <c r="J205" s="51"/>
      <c r="K205" s="51"/>
      <c r="L205" s="51"/>
      <c r="M205" s="51"/>
      <c r="N205" s="51"/>
      <c r="O205" s="51"/>
      <c r="P205" s="51"/>
      <c r="Q205" s="51"/>
    </row>
    <row r="206" spans="1:17" s="59" customFormat="1" ht="50.1" customHeight="1">
      <c r="A206" s="80"/>
      <c r="B206" s="53"/>
      <c r="C206" s="64" t="s">
        <v>1184</v>
      </c>
      <c r="D206" s="64"/>
      <c r="E206" s="167" t="s">
        <v>861</v>
      </c>
      <c r="G206" s="59" t="s">
        <v>862</v>
      </c>
      <c r="I206" s="81"/>
      <c r="J206" s="51"/>
      <c r="K206" s="51"/>
      <c r="L206" s="51"/>
      <c r="M206" s="51"/>
      <c r="N206" s="51"/>
      <c r="O206" s="51"/>
      <c r="P206" s="51"/>
      <c r="Q206" s="51"/>
    </row>
    <row r="207" spans="1:17" s="59" customFormat="1" ht="50.1" customHeight="1">
      <c r="A207" s="80"/>
      <c r="B207" s="53"/>
      <c r="C207" s="64" t="s">
        <v>863</v>
      </c>
      <c r="D207" s="64"/>
      <c r="E207" s="167"/>
      <c r="G207" s="59" t="s">
        <v>1045</v>
      </c>
      <c r="I207" s="81"/>
      <c r="J207" s="51"/>
      <c r="K207" s="51"/>
      <c r="L207" s="51"/>
      <c r="M207" s="51"/>
      <c r="N207" s="51"/>
      <c r="O207" s="51"/>
      <c r="P207" s="51"/>
      <c r="Q207" s="51"/>
    </row>
    <row r="208" spans="1:17" s="59" customFormat="1" ht="50.1" customHeight="1">
      <c r="A208" s="80"/>
      <c r="B208" s="53"/>
      <c r="C208" s="64" t="s">
        <v>864</v>
      </c>
      <c r="D208" s="64"/>
      <c r="E208" s="167"/>
      <c r="G208" s="59" t="s">
        <v>1046</v>
      </c>
      <c r="I208" s="81"/>
      <c r="J208" s="51"/>
      <c r="K208" s="51"/>
      <c r="L208" s="51"/>
      <c r="M208" s="51"/>
      <c r="N208" s="51"/>
      <c r="O208" s="51"/>
      <c r="P208" s="51"/>
      <c r="Q208" s="51"/>
    </row>
    <row r="209" spans="1:17" s="59" customFormat="1" ht="50.1" customHeight="1">
      <c r="A209" s="80"/>
      <c r="B209" s="53"/>
      <c r="C209" s="64" t="s">
        <v>865</v>
      </c>
      <c r="D209" s="64"/>
      <c r="E209" s="167"/>
      <c r="G209" s="59" t="s">
        <v>866</v>
      </c>
      <c r="I209" s="81"/>
      <c r="J209" s="51"/>
      <c r="K209" s="51"/>
      <c r="L209" s="51"/>
      <c r="M209" s="51"/>
      <c r="N209" s="51"/>
      <c r="O209" s="51"/>
      <c r="P209" s="51"/>
      <c r="Q209" s="51"/>
    </row>
    <row r="210" spans="1:17" s="59" customFormat="1" ht="50.1" customHeight="1">
      <c r="A210" s="80"/>
      <c r="B210" s="53"/>
      <c r="C210" s="64" t="s">
        <v>867</v>
      </c>
      <c r="D210" s="64"/>
      <c r="E210" s="167"/>
      <c r="G210" s="59" t="s">
        <v>1047</v>
      </c>
      <c r="I210" s="81"/>
      <c r="J210" s="51"/>
      <c r="K210" s="51"/>
      <c r="L210" s="51"/>
      <c r="M210" s="51"/>
      <c r="N210" s="51"/>
      <c r="O210" s="51"/>
      <c r="P210" s="51"/>
      <c r="Q210" s="51"/>
    </row>
    <row r="211" spans="1:17" s="59" customFormat="1" ht="50.1" customHeight="1">
      <c r="A211" s="80"/>
      <c r="B211" s="53"/>
      <c r="C211" s="64" t="s">
        <v>1185</v>
      </c>
      <c r="D211" s="64"/>
      <c r="E211" s="167" t="s">
        <v>868</v>
      </c>
      <c r="G211" s="59" t="s">
        <v>869</v>
      </c>
      <c r="I211" s="81"/>
      <c r="J211" s="51"/>
      <c r="K211" s="51"/>
      <c r="L211" s="51"/>
      <c r="M211" s="51"/>
      <c r="N211" s="51"/>
      <c r="O211" s="51"/>
      <c r="P211" s="51"/>
      <c r="Q211" s="51"/>
    </row>
    <row r="212" spans="1:17" s="59" customFormat="1" ht="50.1" customHeight="1">
      <c r="A212" s="80"/>
      <c r="B212" s="53"/>
      <c r="C212" s="406" t="s">
        <v>860</v>
      </c>
      <c r="D212" s="406"/>
      <c r="E212" s="407"/>
      <c r="F212" s="408"/>
      <c r="G212" s="408" t="s">
        <v>988</v>
      </c>
      <c r="I212" s="81"/>
      <c r="J212" s="51"/>
      <c r="K212" s="51"/>
      <c r="L212" s="51"/>
      <c r="M212" s="51"/>
      <c r="N212" s="51"/>
      <c r="O212" s="51"/>
      <c r="P212" s="51"/>
      <c r="Q212" s="51"/>
    </row>
    <row r="213" spans="1:17" s="59" customFormat="1" ht="50.1" customHeight="1">
      <c r="A213" s="80"/>
      <c r="B213" s="53"/>
      <c r="C213" s="64" t="s">
        <v>870</v>
      </c>
      <c r="D213" s="64"/>
      <c r="E213" s="167"/>
      <c r="G213" s="59" t="s">
        <v>871</v>
      </c>
      <c r="I213" s="81"/>
      <c r="J213" s="51"/>
      <c r="K213" s="51"/>
      <c r="L213" s="51"/>
      <c r="M213" s="51"/>
      <c r="N213" s="51"/>
      <c r="O213" s="51"/>
      <c r="P213" s="51"/>
      <c r="Q213" s="51"/>
    </row>
    <row r="214" spans="1:17" s="59" customFormat="1" ht="50.1" customHeight="1">
      <c r="A214" s="80"/>
      <c r="B214" s="53"/>
      <c r="C214" s="64" t="s">
        <v>872</v>
      </c>
      <c r="D214" s="64"/>
      <c r="E214" s="167"/>
      <c r="G214" s="59" t="s">
        <v>1048</v>
      </c>
      <c r="I214" s="81"/>
      <c r="J214" s="51"/>
      <c r="K214" s="51"/>
      <c r="L214" s="51"/>
      <c r="M214" s="51"/>
      <c r="N214" s="51"/>
      <c r="O214" s="51"/>
      <c r="P214" s="51"/>
      <c r="Q214" s="51"/>
    </row>
    <row r="215" spans="1:17" s="59" customFormat="1" ht="50.1" customHeight="1">
      <c r="A215" s="80"/>
      <c r="B215" s="53"/>
      <c r="C215" s="64" t="s">
        <v>873</v>
      </c>
      <c r="D215" s="64"/>
      <c r="E215" s="167"/>
      <c r="G215" s="59" t="s">
        <v>874</v>
      </c>
      <c r="I215" s="81"/>
      <c r="J215" s="51"/>
      <c r="K215" s="51"/>
      <c r="L215" s="51"/>
      <c r="M215" s="51"/>
      <c r="N215" s="51"/>
      <c r="O215" s="51"/>
      <c r="P215" s="51"/>
      <c r="Q215" s="51"/>
    </row>
    <row r="216" spans="1:17" s="59" customFormat="1" ht="50.1" customHeight="1">
      <c r="A216" s="80"/>
      <c r="B216" s="53"/>
      <c r="C216" s="64" t="s">
        <v>875</v>
      </c>
      <c r="D216" s="64"/>
      <c r="E216" s="167"/>
      <c r="G216" s="59" t="s">
        <v>1049</v>
      </c>
      <c r="I216" s="81"/>
      <c r="J216" s="51"/>
      <c r="K216" s="51"/>
      <c r="L216" s="51"/>
      <c r="M216" s="51"/>
      <c r="N216" s="51"/>
      <c r="O216" s="51"/>
      <c r="P216" s="51"/>
      <c r="Q216" s="51"/>
    </row>
    <row r="217" spans="1:17" s="59" customFormat="1" ht="50.1" customHeight="1">
      <c r="A217" s="80"/>
      <c r="B217" s="53"/>
      <c r="C217" s="64" t="s">
        <v>876</v>
      </c>
      <c r="D217" s="64"/>
      <c r="E217" s="167"/>
      <c r="G217" s="59" t="s">
        <v>1050</v>
      </c>
      <c r="I217" s="81"/>
      <c r="J217" s="51"/>
      <c r="K217" s="51"/>
      <c r="L217" s="51"/>
      <c r="M217" s="51"/>
      <c r="N217" s="51"/>
      <c r="O217" s="51"/>
      <c r="P217" s="51"/>
      <c r="Q217" s="51"/>
    </row>
    <row r="218" spans="1:17" s="59" customFormat="1" ht="50.1" customHeight="1">
      <c r="A218" s="80"/>
      <c r="B218" s="53"/>
      <c r="C218" s="64" t="s">
        <v>877</v>
      </c>
      <c r="D218" s="64"/>
      <c r="E218" s="167" t="s">
        <v>878</v>
      </c>
      <c r="G218" s="59" t="s">
        <v>879</v>
      </c>
      <c r="I218" s="81"/>
      <c r="J218" s="51"/>
      <c r="K218" s="51"/>
      <c r="L218" s="51"/>
      <c r="M218" s="51"/>
      <c r="N218" s="51"/>
      <c r="O218" s="51"/>
      <c r="P218" s="51"/>
      <c r="Q218" s="51"/>
    </row>
    <row r="219" spans="1:17" s="59" customFormat="1" ht="50.1" customHeight="1">
      <c r="A219" s="80"/>
      <c r="B219" s="53"/>
      <c r="C219" s="64" t="s">
        <v>880</v>
      </c>
      <c r="D219" s="64"/>
      <c r="E219" s="167"/>
      <c r="G219" s="59" t="s">
        <v>881</v>
      </c>
      <c r="I219" s="81"/>
      <c r="J219" s="51"/>
      <c r="K219" s="51"/>
      <c r="L219" s="51"/>
      <c r="M219" s="51"/>
      <c r="N219" s="51"/>
      <c r="O219" s="51"/>
      <c r="P219" s="51"/>
      <c r="Q219" s="51"/>
    </row>
    <row r="220" spans="1:17" s="59" customFormat="1" ht="50.1" customHeight="1">
      <c r="A220" s="80"/>
      <c r="B220" s="53"/>
      <c r="C220" s="64" t="s">
        <v>882</v>
      </c>
      <c r="D220" s="64"/>
      <c r="E220" s="167" t="s">
        <v>883</v>
      </c>
      <c r="G220" s="59" t="s">
        <v>884</v>
      </c>
      <c r="I220" s="81"/>
      <c r="J220" s="51"/>
      <c r="K220" s="51"/>
      <c r="L220" s="51"/>
      <c r="M220" s="51"/>
      <c r="N220" s="51"/>
      <c r="O220" s="51"/>
      <c r="P220" s="51"/>
      <c r="Q220" s="51"/>
    </row>
    <row r="221" spans="1:17" s="59" customFormat="1" ht="50.1" customHeight="1">
      <c r="A221" s="80"/>
      <c r="B221" s="53"/>
      <c r="C221" s="64" t="s">
        <v>885</v>
      </c>
      <c r="D221" s="64"/>
      <c r="E221" s="167"/>
      <c r="G221" s="59" t="s">
        <v>886</v>
      </c>
      <c r="I221" s="81"/>
      <c r="J221" s="51"/>
      <c r="K221" s="51"/>
      <c r="L221" s="51"/>
      <c r="M221" s="51"/>
      <c r="N221" s="51"/>
      <c r="O221" s="51"/>
      <c r="P221" s="51"/>
      <c r="Q221" s="51"/>
    </row>
    <row r="222" spans="1:17" s="59" customFormat="1" ht="50.1" customHeight="1">
      <c r="A222" s="80"/>
      <c r="B222" s="53"/>
      <c r="C222" s="64" t="s">
        <v>887</v>
      </c>
      <c r="D222" s="64"/>
      <c r="E222" s="167" t="s">
        <v>888</v>
      </c>
      <c r="G222" s="59" t="s">
        <v>1051</v>
      </c>
      <c r="I222" s="81"/>
      <c r="J222" s="51"/>
      <c r="K222" s="51"/>
      <c r="L222" s="51"/>
      <c r="M222" s="51"/>
      <c r="N222" s="51"/>
      <c r="O222" s="51"/>
      <c r="P222" s="51"/>
      <c r="Q222" s="51"/>
    </row>
    <row r="223" spans="1:17" s="59" customFormat="1" ht="50.1" customHeight="1">
      <c r="A223" s="80"/>
      <c r="B223" s="53"/>
      <c r="C223" s="64" t="s">
        <v>1186</v>
      </c>
      <c r="D223" s="64"/>
      <c r="E223" s="167" t="s">
        <v>889</v>
      </c>
      <c r="G223" s="59" t="s">
        <v>1052</v>
      </c>
      <c r="I223" s="81"/>
      <c r="J223" s="51"/>
      <c r="K223" s="51"/>
      <c r="L223" s="51"/>
      <c r="M223" s="51"/>
      <c r="N223" s="51"/>
      <c r="O223" s="51"/>
      <c r="P223" s="51"/>
      <c r="Q223" s="51"/>
    </row>
    <row r="224" spans="1:17" s="59" customFormat="1" ht="50.1" customHeight="1">
      <c r="A224" s="80"/>
      <c r="B224" s="53"/>
      <c r="C224" s="64" t="s">
        <v>1187</v>
      </c>
      <c r="D224" s="64"/>
      <c r="E224" s="167" t="s">
        <v>890</v>
      </c>
      <c r="G224" s="59" t="s">
        <v>1188</v>
      </c>
      <c r="I224" s="81"/>
      <c r="J224" s="51"/>
      <c r="K224" s="51"/>
      <c r="L224" s="51"/>
      <c r="M224" s="51"/>
      <c r="N224" s="51"/>
      <c r="O224" s="51"/>
      <c r="P224" s="51"/>
      <c r="Q224" s="51"/>
    </row>
    <row r="225" spans="1:17" s="59" customFormat="1" ht="50.1" customHeight="1">
      <c r="A225" s="80"/>
      <c r="B225" s="53"/>
      <c r="C225" s="64" t="s">
        <v>1189</v>
      </c>
      <c r="D225" s="64"/>
      <c r="E225" s="167" t="s">
        <v>891</v>
      </c>
      <c r="G225" s="59" t="s">
        <v>1053</v>
      </c>
      <c r="I225" s="81"/>
      <c r="J225" s="51"/>
      <c r="K225" s="51"/>
      <c r="L225" s="51"/>
      <c r="M225" s="51"/>
      <c r="N225" s="51"/>
      <c r="O225" s="51"/>
      <c r="P225" s="51"/>
      <c r="Q225" s="51"/>
    </row>
    <row r="226" spans="1:17" s="59" customFormat="1" ht="50.1" customHeight="1">
      <c r="A226" s="80"/>
      <c r="B226" s="53"/>
      <c r="C226" s="64" t="s">
        <v>892</v>
      </c>
      <c r="D226" s="64"/>
      <c r="E226" s="167"/>
      <c r="G226" s="59" t="s">
        <v>1020</v>
      </c>
      <c r="I226" s="81"/>
      <c r="J226" s="51"/>
      <c r="K226" s="51"/>
      <c r="L226" s="51"/>
      <c r="M226" s="51"/>
      <c r="N226" s="51"/>
      <c r="O226" s="51"/>
      <c r="P226" s="51"/>
      <c r="Q226" s="51"/>
    </row>
    <row r="227" spans="1:17" s="59" customFormat="1" ht="50.1" customHeight="1">
      <c r="A227" s="80"/>
      <c r="B227" s="53"/>
      <c r="C227" s="64" t="s">
        <v>893</v>
      </c>
      <c r="D227" s="64"/>
      <c r="E227" s="167"/>
      <c r="G227" s="59" t="s">
        <v>1054</v>
      </c>
      <c r="I227" s="81"/>
      <c r="J227" s="51"/>
      <c r="K227" s="51"/>
      <c r="L227" s="51"/>
      <c r="M227" s="51"/>
      <c r="N227" s="51"/>
      <c r="O227" s="51"/>
      <c r="P227" s="51"/>
      <c r="Q227" s="51"/>
    </row>
    <row r="228" spans="1:17" s="59" customFormat="1" ht="50.1" customHeight="1">
      <c r="A228" s="80"/>
      <c r="B228" s="53"/>
      <c r="C228" s="64" t="s">
        <v>1190</v>
      </c>
      <c r="D228" s="64"/>
      <c r="E228" s="167" t="s">
        <v>1191</v>
      </c>
      <c r="G228" s="59" t="s">
        <v>894</v>
      </c>
      <c r="I228" s="81"/>
      <c r="J228" s="51"/>
      <c r="K228" s="51"/>
      <c r="L228" s="51"/>
      <c r="M228" s="51"/>
      <c r="N228" s="51"/>
      <c r="O228" s="51"/>
      <c r="P228" s="51"/>
      <c r="Q228" s="51"/>
    </row>
    <row r="229" spans="1:17" s="59" customFormat="1" ht="49.7" customHeight="1">
      <c r="A229" s="80"/>
      <c r="B229" s="53"/>
      <c r="C229" s="64" t="s">
        <v>1192</v>
      </c>
      <c r="D229" s="64"/>
      <c r="E229" s="167" t="s">
        <v>895</v>
      </c>
      <c r="G229" s="59" t="s">
        <v>1055</v>
      </c>
      <c r="I229" s="81"/>
      <c r="J229" s="51"/>
      <c r="K229" s="51"/>
      <c r="L229" s="51"/>
      <c r="M229" s="51"/>
      <c r="N229" s="51"/>
      <c r="O229" s="51"/>
      <c r="P229" s="51"/>
      <c r="Q229" s="51"/>
    </row>
    <row r="230" spans="1:17" s="59" customFormat="1" ht="66.599999999999994" customHeight="1">
      <c r="A230" s="80"/>
      <c r="B230" s="53"/>
      <c r="C230" s="64" t="s">
        <v>1194</v>
      </c>
      <c r="D230" s="64"/>
      <c r="E230" s="167" t="s">
        <v>896</v>
      </c>
      <c r="G230" s="59" t="s">
        <v>897</v>
      </c>
      <c r="I230" s="81"/>
      <c r="J230" s="51"/>
      <c r="K230" s="51"/>
      <c r="L230" s="51"/>
      <c r="M230" s="51"/>
      <c r="N230" s="51"/>
      <c r="O230" s="51"/>
      <c r="P230" s="51"/>
      <c r="Q230" s="51"/>
    </row>
    <row r="231" spans="1:17" s="59" customFormat="1" ht="50.1" customHeight="1">
      <c r="A231" s="80"/>
      <c r="B231" s="53"/>
      <c r="C231" s="64" t="s">
        <v>1196</v>
      </c>
      <c r="D231" s="64"/>
      <c r="E231" s="167" t="s">
        <v>898</v>
      </c>
      <c r="G231" s="59" t="s">
        <v>1056</v>
      </c>
      <c r="I231" s="81"/>
      <c r="J231" s="51"/>
      <c r="K231" s="51"/>
      <c r="L231" s="51"/>
      <c r="M231" s="51"/>
      <c r="N231" s="51"/>
      <c r="O231" s="51"/>
      <c r="P231" s="51"/>
      <c r="Q231" s="51"/>
    </row>
    <row r="232" spans="1:17" s="59" customFormat="1" ht="50.1" customHeight="1">
      <c r="A232" s="80"/>
      <c r="B232" s="53"/>
      <c r="C232" s="64" t="s">
        <v>1193</v>
      </c>
      <c r="D232" s="64"/>
      <c r="E232" s="167" t="s">
        <v>899</v>
      </c>
      <c r="G232" s="59" t="s">
        <v>1057</v>
      </c>
      <c r="I232" s="81"/>
      <c r="J232" s="51"/>
      <c r="K232" s="51"/>
      <c r="L232" s="51"/>
      <c r="M232" s="51"/>
      <c r="N232" s="51"/>
      <c r="O232" s="51"/>
      <c r="P232" s="51"/>
      <c r="Q232" s="51"/>
    </row>
    <row r="233" spans="1:17" s="59" customFormat="1" ht="88.7" customHeight="1">
      <c r="A233" s="80"/>
      <c r="B233" s="53"/>
      <c r="C233" s="64" t="s">
        <v>1195</v>
      </c>
      <c r="D233" s="64"/>
      <c r="E233" s="167" t="s">
        <v>900</v>
      </c>
      <c r="G233" s="59" t="s">
        <v>1197</v>
      </c>
      <c r="I233" s="81"/>
      <c r="J233" s="51"/>
      <c r="K233" s="51"/>
      <c r="L233" s="51"/>
      <c r="M233" s="51"/>
      <c r="N233" s="51"/>
      <c r="O233" s="51"/>
      <c r="P233" s="51"/>
      <c r="Q233" s="51"/>
    </row>
    <row r="234" spans="1:17" s="59" customFormat="1" ht="50.1" customHeight="1">
      <c r="A234" s="80"/>
      <c r="B234" s="53"/>
      <c r="C234" s="64" t="s">
        <v>1198</v>
      </c>
      <c r="D234" s="64"/>
      <c r="E234" s="167" t="s">
        <v>901</v>
      </c>
      <c r="G234" s="59" t="s">
        <v>902</v>
      </c>
      <c r="I234" s="81"/>
      <c r="J234" s="51"/>
      <c r="K234" s="51"/>
      <c r="L234" s="51"/>
      <c r="M234" s="51"/>
      <c r="N234" s="51"/>
      <c r="O234" s="51"/>
      <c r="P234" s="51"/>
      <c r="Q234" s="51"/>
    </row>
    <row r="235" spans="1:17" s="59" customFormat="1" ht="50.1" customHeight="1">
      <c r="A235" s="80"/>
      <c r="B235" s="53"/>
      <c r="C235" s="64" t="s">
        <v>1199</v>
      </c>
      <c r="D235" s="64"/>
      <c r="E235" s="167" t="s">
        <v>795</v>
      </c>
      <c r="G235" s="59" t="s">
        <v>903</v>
      </c>
      <c r="I235" s="81"/>
      <c r="J235" s="51"/>
      <c r="K235" s="51"/>
      <c r="L235" s="51"/>
      <c r="M235" s="51"/>
      <c r="N235" s="51"/>
      <c r="O235" s="51"/>
      <c r="P235" s="51"/>
      <c r="Q235" s="51"/>
    </row>
    <row r="236" spans="1:17" s="59" customFormat="1" ht="50.1" customHeight="1">
      <c r="A236" s="80"/>
      <c r="B236" s="53"/>
      <c r="C236" s="64" t="s">
        <v>904</v>
      </c>
      <c r="D236" s="64"/>
      <c r="E236" s="167"/>
      <c r="G236" s="59" t="s">
        <v>905</v>
      </c>
      <c r="I236" s="81"/>
      <c r="J236" s="51"/>
      <c r="K236" s="51"/>
      <c r="L236" s="51"/>
      <c r="M236" s="51"/>
      <c r="N236" s="51"/>
      <c r="O236" s="51"/>
      <c r="P236" s="51"/>
      <c r="Q236" s="51"/>
    </row>
    <row r="237" spans="1:17" s="59" customFormat="1" ht="50.1" customHeight="1">
      <c r="A237" s="80"/>
      <c r="B237" s="53"/>
      <c r="C237" s="64" t="s">
        <v>906</v>
      </c>
      <c r="D237" s="64"/>
      <c r="E237" s="167"/>
      <c r="G237" s="59" t="s">
        <v>1200</v>
      </c>
      <c r="I237" s="81"/>
      <c r="J237" s="51"/>
      <c r="K237" s="51"/>
      <c r="L237" s="51"/>
      <c r="M237" s="51"/>
      <c r="N237" s="51"/>
      <c r="O237" s="51"/>
      <c r="P237" s="51"/>
      <c r="Q237" s="51"/>
    </row>
    <row r="238" spans="1:17" s="59" customFormat="1" ht="67.349999999999994" customHeight="1">
      <c r="A238" s="80"/>
      <c r="B238" s="53"/>
      <c r="C238" s="64" t="s">
        <v>907</v>
      </c>
      <c r="D238" s="64"/>
      <c r="E238" s="167" t="s">
        <v>908</v>
      </c>
      <c r="G238" s="59" t="s">
        <v>1201</v>
      </c>
      <c r="I238" s="81"/>
      <c r="J238" s="51"/>
      <c r="K238" s="51"/>
      <c r="L238" s="51"/>
      <c r="M238" s="51"/>
      <c r="N238" s="51"/>
      <c r="O238" s="51"/>
      <c r="P238" s="51"/>
      <c r="Q238" s="51"/>
    </row>
    <row r="239" spans="1:17" s="59" customFormat="1" ht="50.1" customHeight="1">
      <c r="A239" s="80"/>
      <c r="B239" s="53"/>
      <c r="C239" s="64" t="s">
        <v>909</v>
      </c>
      <c r="D239" s="64"/>
      <c r="E239" s="167" t="s">
        <v>910</v>
      </c>
      <c r="G239" s="59" t="s">
        <v>911</v>
      </c>
      <c r="I239" s="81"/>
      <c r="J239" s="51"/>
      <c r="K239" s="51"/>
      <c r="L239" s="51"/>
      <c r="M239" s="51"/>
      <c r="N239" s="51"/>
      <c r="O239" s="51"/>
      <c r="P239" s="51"/>
      <c r="Q239" s="51"/>
    </row>
    <row r="240" spans="1:17" s="59" customFormat="1" ht="50.1" customHeight="1">
      <c r="A240" s="80"/>
      <c r="B240" s="53"/>
      <c r="C240" s="64" t="s">
        <v>912</v>
      </c>
      <c r="D240" s="64"/>
      <c r="E240" s="167" t="s">
        <v>913</v>
      </c>
      <c r="G240" s="59" t="s">
        <v>914</v>
      </c>
      <c r="I240" s="81"/>
      <c r="J240" s="51"/>
      <c r="K240" s="51"/>
      <c r="L240" s="51"/>
      <c r="M240" s="51"/>
      <c r="N240" s="51"/>
      <c r="O240" s="51"/>
      <c r="P240" s="51"/>
      <c r="Q240" s="51"/>
    </row>
    <row r="241" spans="1:17" s="59" customFormat="1" ht="75.599999999999994" customHeight="1">
      <c r="A241" s="80"/>
      <c r="B241" s="53"/>
      <c r="C241" s="64" t="s">
        <v>915</v>
      </c>
      <c r="D241" s="64"/>
      <c r="E241" s="167"/>
      <c r="G241" s="59" t="s">
        <v>1202</v>
      </c>
      <c r="I241" s="81"/>
      <c r="J241" s="51"/>
      <c r="K241" s="51"/>
      <c r="L241" s="51"/>
      <c r="M241" s="51"/>
      <c r="N241" s="51"/>
      <c r="O241" s="51"/>
      <c r="P241" s="51"/>
      <c r="Q241" s="51"/>
    </row>
    <row r="242" spans="1:17" s="59" customFormat="1" ht="70.349999999999994" customHeight="1">
      <c r="A242" s="80"/>
      <c r="B242" s="53"/>
      <c r="C242" s="64" t="s">
        <v>916</v>
      </c>
      <c r="D242" s="64"/>
      <c r="E242" s="167"/>
      <c r="G242" s="59" t="s">
        <v>1203</v>
      </c>
      <c r="I242" s="81"/>
      <c r="J242" s="51"/>
      <c r="K242" s="51"/>
      <c r="L242" s="51"/>
      <c r="M242" s="51"/>
      <c r="N242" s="51"/>
      <c r="O242" s="51"/>
      <c r="P242" s="51"/>
      <c r="Q242" s="51"/>
    </row>
    <row r="243" spans="1:17" s="59" customFormat="1" ht="50.1" customHeight="1">
      <c r="A243" s="80"/>
      <c r="B243" s="53"/>
      <c r="C243" s="64" t="s">
        <v>917</v>
      </c>
      <c r="D243" s="64"/>
      <c r="E243" s="167"/>
      <c r="G243" s="59" t="s">
        <v>945</v>
      </c>
      <c r="I243" s="81"/>
      <c r="J243" s="51"/>
      <c r="K243" s="51"/>
      <c r="L243" s="51"/>
      <c r="M243" s="51"/>
      <c r="N243" s="51"/>
      <c r="O243" s="51"/>
      <c r="P243" s="51"/>
      <c r="Q243" s="51"/>
    </row>
    <row r="244" spans="1:17" s="59" customFormat="1" ht="50.1" customHeight="1">
      <c r="A244" s="80"/>
      <c r="B244" s="53"/>
      <c r="C244" s="64" t="s">
        <v>1204</v>
      </c>
      <c r="D244" s="64"/>
      <c r="E244" s="167" t="s">
        <v>711</v>
      </c>
      <c r="G244" s="59" t="s">
        <v>918</v>
      </c>
      <c r="I244" s="81"/>
      <c r="J244" s="51"/>
      <c r="K244" s="51"/>
      <c r="L244" s="51"/>
      <c r="M244" s="51"/>
      <c r="N244" s="51"/>
      <c r="O244" s="51"/>
      <c r="P244" s="51"/>
      <c r="Q244" s="51"/>
    </row>
    <row r="245" spans="1:17" s="59" customFormat="1" ht="50.1" customHeight="1">
      <c r="A245" s="80"/>
      <c r="B245" s="53"/>
      <c r="C245" s="64" t="s">
        <v>1205</v>
      </c>
      <c r="D245" s="64"/>
      <c r="E245" s="167" t="s">
        <v>919</v>
      </c>
      <c r="G245" s="59" t="s">
        <v>920</v>
      </c>
      <c r="I245" s="81"/>
      <c r="J245" s="51"/>
      <c r="K245" s="51"/>
      <c r="L245" s="51"/>
      <c r="M245" s="51"/>
      <c r="N245" s="51"/>
      <c r="O245" s="51"/>
      <c r="P245" s="51"/>
      <c r="Q245" s="51"/>
    </row>
    <row r="246" spans="1:17" s="59" customFormat="1" ht="50.1" customHeight="1">
      <c r="A246" s="80"/>
      <c r="B246" s="53"/>
      <c r="C246" s="64" t="s">
        <v>921</v>
      </c>
      <c r="D246" s="64"/>
      <c r="E246" s="167"/>
      <c r="G246" s="59" t="s">
        <v>1206</v>
      </c>
      <c r="I246" s="81"/>
      <c r="J246" s="51"/>
      <c r="K246" s="51"/>
      <c r="L246" s="51"/>
      <c r="M246" s="51"/>
      <c r="N246" s="51"/>
      <c r="O246" s="51"/>
      <c r="P246" s="51"/>
      <c r="Q246" s="51"/>
    </row>
    <row r="247" spans="1:17" s="59" customFormat="1" ht="67.7" customHeight="1">
      <c r="A247" s="80"/>
      <c r="B247" s="53"/>
      <c r="C247" s="64" t="s">
        <v>1207</v>
      </c>
      <c r="D247" s="64"/>
      <c r="E247" s="167" t="s">
        <v>922</v>
      </c>
      <c r="G247" s="59" t="s">
        <v>923</v>
      </c>
      <c r="I247" s="81"/>
      <c r="J247" s="51"/>
      <c r="K247" s="51"/>
      <c r="L247" s="51"/>
      <c r="M247" s="51"/>
      <c r="N247" s="51"/>
      <c r="O247" s="51"/>
      <c r="P247" s="51"/>
      <c r="Q247" s="51"/>
    </row>
    <row r="248" spans="1:17" s="59" customFormat="1" ht="50.1" customHeight="1">
      <c r="A248" s="80"/>
      <c r="B248" s="53"/>
      <c r="C248" s="64" t="s">
        <v>1208</v>
      </c>
      <c r="D248" s="64"/>
      <c r="E248" s="167" t="s">
        <v>924</v>
      </c>
      <c r="G248" s="59" t="s">
        <v>925</v>
      </c>
      <c r="I248" s="81"/>
      <c r="J248" s="51"/>
      <c r="K248" s="51"/>
      <c r="L248" s="51"/>
      <c r="M248" s="51"/>
      <c r="N248" s="51"/>
      <c r="O248" s="51"/>
      <c r="P248" s="51"/>
      <c r="Q248" s="51"/>
    </row>
    <row r="249" spans="1:17" s="59" customFormat="1" ht="50.1" customHeight="1">
      <c r="A249" s="80"/>
      <c r="B249" s="53"/>
      <c r="C249" s="64" t="s">
        <v>1209</v>
      </c>
      <c r="D249" s="64"/>
      <c r="E249" s="167" t="s">
        <v>926</v>
      </c>
      <c r="G249" s="59" t="s">
        <v>927</v>
      </c>
      <c r="I249" s="81"/>
      <c r="J249" s="51"/>
      <c r="K249" s="51"/>
      <c r="L249" s="51"/>
      <c r="M249" s="51"/>
      <c r="N249" s="51"/>
      <c r="O249" s="51"/>
      <c r="P249" s="51"/>
      <c r="Q249" s="51"/>
    </row>
    <row r="250" spans="1:17" s="59" customFormat="1" ht="50.1" customHeight="1">
      <c r="A250" s="80"/>
      <c r="B250" s="53"/>
      <c r="C250" s="64" t="s">
        <v>1210</v>
      </c>
      <c r="D250" s="64"/>
      <c r="E250" s="167" t="s">
        <v>928</v>
      </c>
      <c r="G250" s="59" t="s">
        <v>929</v>
      </c>
      <c r="I250" s="81"/>
      <c r="J250" s="51"/>
      <c r="K250" s="51"/>
      <c r="L250" s="51"/>
      <c r="M250" s="51"/>
      <c r="N250" s="51"/>
      <c r="O250" s="51"/>
      <c r="P250" s="51"/>
      <c r="Q250" s="51"/>
    </row>
    <row r="251" spans="1:17" s="59" customFormat="1" ht="50.1" customHeight="1">
      <c r="A251" s="80"/>
      <c r="B251" s="53"/>
      <c r="C251" s="64" t="s">
        <v>1211</v>
      </c>
      <c r="D251" s="64"/>
      <c r="E251" s="167" t="s">
        <v>930</v>
      </c>
      <c r="G251" s="59" t="s">
        <v>931</v>
      </c>
      <c r="I251" s="81"/>
      <c r="J251" s="51"/>
      <c r="K251" s="51"/>
      <c r="L251" s="51"/>
      <c r="M251" s="51"/>
      <c r="N251" s="51"/>
      <c r="O251" s="51"/>
      <c r="P251" s="51"/>
      <c r="Q251" s="51"/>
    </row>
    <row r="252" spans="1:17" s="59" customFormat="1" ht="50.1" customHeight="1">
      <c r="A252" s="80"/>
      <c r="B252" s="53"/>
      <c r="C252" s="64" t="s">
        <v>1212</v>
      </c>
      <c r="D252" s="64"/>
      <c r="E252" s="167" t="s">
        <v>932</v>
      </c>
      <c r="G252" s="59" t="s">
        <v>933</v>
      </c>
      <c r="I252" s="81"/>
      <c r="J252" s="51"/>
      <c r="K252" s="51"/>
      <c r="L252" s="51"/>
      <c r="M252" s="51"/>
      <c r="N252" s="51"/>
      <c r="O252" s="51"/>
      <c r="P252" s="51"/>
      <c r="Q252" s="51"/>
    </row>
    <row r="253" spans="1:17" s="59" customFormat="1" ht="50.1" customHeight="1">
      <c r="A253" s="80"/>
      <c r="B253" s="53"/>
      <c r="C253" s="64" t="s">
        <v>1213</v>
      </c>
      <c r="D253" s="64"/>
      <c r="E253" s="167" t="s">
        <v>934</v>
      </c>
      <c r="G253" s="59" t="s">
        <v>935</v>
      </c>
      <c r="I253" s="81"/>
      <c r="J253" s="51"/>
      <c r="K253" s="51"/>
      <c r="L253" s="51"/>
      <c r="M253" s="51"/>
      <c r="N253" s="51"/>
      <c r="O253" s="51"/>
      <c r="P253" s="51"/>
      <c r="Q253" s="51"/>
    </row>
    <row r="254" spans="1:17" s="59" customFormat="1" ht="50.1" customHeight="1">
      <c r="A254" s="80"/>
      <c r="B254" s="53"/>
      <c r="C254" s="64" t="s">
        <v>936</v>
      </c>
      <c r="D254" s="64"/>
      <c r="E254" s="167" t="s">
        <v>937</v>
      </c>
      <c r="G254" s="59" t="s">
        <v>938</v>
      </c>
      <c r="I254" s="81"/>
      <c r="J254" s="51"/>
      <c r="K254" s="51"/>
      <c r="L254" s="51"/>
      <c r="M254" s="51"/>
      <c r="N254" s="51"/>
      <c r="O254" s="51"/>
      <c r="P254" s="51"/>
      <c r="Q254" s="51"/>
    </row>
    <row r="255" spans="1:17" s="59" customFormat="1" ht="153" customHeight="1">
      <c r="A255" s="80"/>
      <c r="B255" s="53"/>
      <c r="C255" s="64" t="s">
        <v>939</v>
      </c>
      <c r="D255" s="64"/>
      <c r="E255" s="167" t="s">
        <v>1214</v>
      </c>
      <c r="G255" s="59" t="s">
        <v>1215</v>
      </c>
      <c r="I255" s="81"/>
      <c r="J255" s="51"/>
      <c r="K255" s="51"/>
      <c r="L255" s="51"/>
      <c r="M255" s="51"/>
      <c r="N255" s="51"/>
      <c r="O255" s="51"/>
      <c r="P255" s="51"/>
      <c r="Q255" s="51"/>
    </row>
    <row r="256" spans="1:17" ht="12.6" customHeight="1" thickBot="1">
      <c r="A256" s="80"/>
      <c r="I256" s="81"/>
    </row>
    <row r="257" spans="2:8" s="46" customFormat="1" ht="36" customHeight="1">
      <c r="B257" s="43"/>
      <c r="C257" s="43"/>
      <c r="D257" s="43"/>
      <c r="E257" s="43"/>
      <c r="F257" s="43"/>
      <c r="G257" s="43"/>
      <c r="H257" s="43"/>
    </row>
    <row r="258" spans="2:8" ht="45.2" customHeight="1">
      <c r="B258" s="46"/>
      <c r="C258" s="61"/>
      <c r="D258" s="50"/>
      <c r="E258" s="80"/>
      <c r="F258" s="46"/>
      <c r="G258" s="51"/>
      <c r="H258" s="46"/>
    </row>
    <row r="259" spans="2:8" ht="45.2" customHeight="1">
      <c r="B259" s="46"/>
      <c r="C259" s="61"/>
      <c r="D259" s="50"/>
      <c r="E259" s="164"/>
      <c r="F259" s="46"/>
      <c r="G259" s="51"/>
      <c r="H259" s="46"/>
    </row>
    <row r="260" spans="2:8" ht="45.2" customHeight="1">
      <c r="B260" s="46"/>
      <c r="C260" s="61"/>
      <c r="D260" s="50"/>
      <c r="E260" s="164"/>
      <c r="F260" s="46"/>
      <c r="G260" s="51"/>
      <c r="H260" s="46"/>
    </row>
    <row r="261" spans="2:8" ht="45.2" customHeight="1">
      <c r="B261" s="46"/>
      <c r="C261" s="61"/>
      <c r="D261" s="50"/>
      <c r="E261" s="164"/>
      <c r="F261" s="46"/>
      <c r="G261" s="51"/>
      <c r="H261" s="46"/>
    </row>
    <row r="262" spans="2:8" ht="45.2" customHeight="1"/>
    <row r="263" spans="2:8" ht="45.2" customHeight="1"/>
    <row r="264" spans="2:8" ht="45.2" customHeight="1"/>
    <row r="265" spans="2:8" ht="45.2" customHeight="1"/>
    <row r="266" spans="2:8" ht="45.2" customHeight="1"/>
    <row r="267" spans="2:8" ht="45.2" customHeight="1"/>
    <row r="268" spans="2:8" ht="45.2" customHeight="1"/>
    <row r="269" spans="2:8" ht="45.2" customHeight="1"/>
    <row r="270" spans="2:8" ht="45.2" customHeight="1"/>
    <row r="271" spans="2:8" ht="45.2" customHeight="1"/>
    <row r="272" spans="2:8" ht="45.2" customHeight="1"/>
    <row r="273" ht="45.2" customHeight="1"/>
    <row r="274" ht="45.2" customHeight="1"/>
    <row r="275" ht="45.2" customHeight="1"/>
    <row r="276" ht="45.2" customHeight="1"/>
    <row r="277" ht="45.2" customHeight="1"/>
    <row r="278" ht="45.2" customHeight="1"/>
    <row r="279" ht="45.2" customHeight="1"/>
    <row r="280" ht="45.2" customHeight="1"/>
  </sheetData>
  <phoneticPr fontId="3" type="noConversion"/>
  <conditionalFormatting sqref="I2:I256">
    <cfRule type="cellIs" dxfId="4" priority="31" operator="equal">
      <formula>"Yes"</formula>
    </cfRule>
  </conditionalFormatting>
  <pageMargins left="0.7" right="0.7" top="0.75" bottom="0.75" header="0.3" footer="0.3"/>
  <pageSetup paperSize="9" scale="70" orientation="landscape"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361" operator="equal" id="{1E9D95C3-B8B8-4E06-AF97-F000BD389036}">
            <xm:f>FX!$C$79</xm:f>
            <x14:dxf>
              <font>
                <color theme="8"/>
              </font>
            </x14:dxf>
          </x14:cfRule>
          <x14:cfRule type="cellIs" priority="362" operator="equal" id="{BE0CCBD5-AAA1-4820-B59C-A34F3EE102A3}">
            <xm:f>FX!$C$78</xm:f>
            <x14:dxf>
              <font>
                <color theme="7"/>
              </font>
            </x14:dxf>
          </x14:cfRule>
          <x14:cfRule type="cellIs" priority="363" operator="equal" id="{45D61140-A565-4477-9003-283781BBC447}">
            <xm:f>FX!$C$76</xm:f>
            <x14:dxf>
              <font>
                <b/>
                <i val="0"/>
                <color theme="5"/>
              </font>
            </x14:dxf>
          </x14:cfRule>
          <x14:cfRule type="cellIs" priority="364" operator="equal" id="{AB8AF34C-1A15-4551-A8A8-5AF52EC9EE73}">
            <xm:f>FX!$C$77</xm:f>
            <x14:dxf>
              <font>
                <color theme="1"/>
              </font>
            </x14:dxf>
          </x14:cfRule>
          <xm:sqref>B257:H257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2236F-35BF-4BB6-B976-A18C58A0CFC1}">
  <dimension ref="A2:X140"/>
  <sheetViews>
    <sheetView zoomScaleNormal="100" workbookViewId="0">
      <selection activeCell="E11" sqref="E11:G11"/>
    </sheetView>
  </sheetViews>
  <sheetFormatPr defaultColWidth="11.25" defaultRowHeight="14.25"/>
  <cols>
    <col min="1" max="1" width="3.375" style="45" customWidth="1"/>
    <col min="2" max="2" width="11.125" style="45" customWidth="1"/>
    <col min="3" max="3" width="67.75" style="45" customWidth="1"/>
    <col min="4" max="6" width="11.25" style="45" customWidth="1"/>
    <col min="7" max="9" width="11.25" style="45"/>
    <col min="10" max="10" width="11.25" style="45" customWidth="1"/>
    <col min="11" max="18" width="11.25" style="45"/>
    <col min="19" max="19" width="14.25" style="45" customWidth="1"/>
    <col min="20" max="20" width="11.25" style="45"/>
    <col min="21" max="21" width="11.25" style="311"/>
    <col min="22" max="23" width="11.25" style="45"/>
    <col min="24" max="24" width="11.25" style="45" customWidth="1"/>
    <col min="25" max="16384" width="11.25" style="45"/>
  </cols>
  <sheetData>
    <row r="2" spans="3:24" ht="26.25">
      <c r="Q2" s="218"/>
      <c r="R2" s="218"/>
    </row>
    <row r="3" spans="3:24" ht="23.25">
      <c r="C3" s="451" t="s">
        <v>577</v>
      </c>
      <c r="D3" s="451"/>
      <c r="E3" s="451"/>
      <c r="F3" s="451"/>
      <c r="G3" s="451"/>
      <c r="H3" s="451"/>
      <c r="I3" s="451"/>
      <c r="J3" s="451"/>
      <c r="K3" s="451"/>
      <c r="L3" s="451"/>
      <c r="M3" s="451"/>
      <c r="N3" s="451"/>
      <c r="O3" s="451"/>
      <c r="P3" s="451"/>
      <c r="Q3" s="219"/>
      <c r="R3" s="219"/>
    </row>
    <row r="4" spans="3:24" ht="29.45" customHeight="1">
      <c r="C4" s="452" t="s">
        <v>578</v>
      </c>
      <c r="D4" s="452"/>
      <c r="E4" s="452"/>
      <c r="F4" s="452"/>
      <c r="G4" s="452"/>
      <c r="H4" s="452"/>
      <c r="I4" s="452"/>
      <c r="J4" s="452"/>
      <c r="K4" s="452"/>
      <c r="L4" s="452"/>
      <c r="M4" s="452"/>
      <c r="N4" s="452"/>
      <c r="O4" s="452"/>
      <c r="P4" s="452"/>
      <c r="Q4" s="229"/>
      <c r="R4" s="229"/>
      <c r="S4" s="1"/>
    </row>
    <row r="5" spans="3:24" ht="30">
      <c r="C5" s="308" t="str">
        <f>IF(AND(((F6+K6)/E6)=1,((F7+K7)/E7)=1,((F8+K8)/E8)&gt;=0.75),C114,IF(AND(((F6+K6)/E6)=1,((F7+K7)/E7)&gt;=0.75,((F8+K8)/E8)&gt;=0.5),C113,IF(AND(((F6+K6)/E6)=1,((F7+K7)/E7)&gt;=0.5,((F8+K8)/E8)&gt;=0),C112,C111)))</f>
        <v>White</v>
      </c>
      <c r="D5" s="245"/>
      <c r="E5" s="215" t="s">
        <v>586</v>
      </c>
      <c r="F5" s="215" t="s">
        <v>5</v>
      </c>
      <c r="G5" s="215" t="s">
        <v>590</v>
      </c>
      <c r="H5" s="215" t="s">
        <v>1275</v>
      </c>
      <c r="I5" s="215" t="s">
        <v>579</v>
      </c>
      <c r="J5" s="215" t="s">
        <v>591</v>
      </c>
      <c r="K5" s="246" t="s">
        <v>580</v>
      </c>
      <c r="L5" s="215" t="s">
        <v>592</v>
      </c>
      <c r="M5" s="215" t="s">
        <v>593</v>
      </c>
      <c r="N5" s="208" t="s">
        <v>1278</v>
      </c>
      <c r="O5" s="208" t="s">
        <v>1277</v>
      </c>
      <c r="P5" s="208" t="s">
        <v>1276</v>
      </c>
      <c r="Q5" s="208"/>
      <c r="R5" s="208"/>
      <c r="S5" s="1"/>
    </row>
    <row r="6" spans="3:24" ht="15">
      <c r="C6" s="1"/>
      <c r="D6" s="242" t="str">
        <f>FX!C76</f>
        <v>Essential</v>
      </c>
      <c r="E6" s="230">
        <f>COUNTIF('2 Self-Assessment Questionnaire'!$I$5:$I$192,FX!C76)</f>
        <v>33</v>
      </c>
      <c r="F6" s="230">
        <f>COUNTIFS('2 Self-Assessment Questionnaire'!$I$5:$I$192,FX!C76,'2 Self-Assessment Questionnaire'!$L$5:$L$192,"Yes")</f>
        <v>30</v>
      </c>
      <c r="G6" s="231">
        <f>+F6/E6</f>
        <v>0.90909090909090906</v>
      </c>
      <c r="H6" s="278">
        <f>100%-G6</f>
        <v>9.0909090909090939E-2</v>
      </c>
      <c r="I6" s="230">
        <f>COUNTIFS('2 Self-Assessment Questionnaire'!$I$5:$I$192,FX!C76,'2 Self-Assessment Questionnaire'!$L$5:$L$192,"No")</f>
        <v>0</v>
      </c>
      <c r="J6" s="231">
        <f>+I6/E6</f>
        <v>0</v>
      </c>
      <c r="K6" s="230">
        <f>COUNTIFS('2 Self-Assessment Questionnaire'!$I$5:$I$192,FX!C76,'2 Self-Assessment Questionnaire'!$L$5:$L$192,"Not applicable")</f>
        <v>1</v>
      </c>
      <c r="L6" s="232">
        <f>+K6/E6</f>
        <v>3.0303030303030304E-2</v>
      </c>
      <c r="M6" s="233">
        <f>(F6+K6)/E6</f>
        <v>0.93939393939393945</v>
      </c>
      <c r="N6" s="233">
        <v>1</v>
      </c>
      <c r="O6" s="233">
        <v>0</v>
      </c>
      <c r="P6" s="233">
        <v>0</v>
      </c>
      <c r="Q6" s="309"/>
      <c r="R6" s="309"/>
      <c r="S6" s="1"/>
    </row>
    <row r="7" spans="3:24" ht="15">
      <c r="C7" s="1"/>
      <c r="D7" s="243" t="str">
        <f>FX!C77</f>
        <v>Intermediate</v>
      </c>
      <c r="E7" s="234">
        <f>COUNTIF('2 Self-Assessment Questionnaire'!$I$5:$I$192,FX!C77)</f>
        <v>75</v>
      </c>
      <c r="F7" s="234">
        <f>COUNTIFS('2 Self-Assessment Questionnaire'!$I$5:$I$192,FX!C77,'2 Self-Assessment Questionnaire'!$L$5:$L$192,"Yes")</f>
        <v>61</v>
      </c>
      <c r="G7" s="235">
        <f>+F7/E7</f>
        <v>0.81333333333333335</v>
      </c>
      <c r="H7" s="278">
        <f t="shared" ref="H7:H8" si="0">100%-G7</f>
        <v>0.18666666666666665</v>
      </c>
      <c r="I7" s="234">
        <f>COUNTIFS('2 Self-Assessment Questionnaire'!$I$5:$I$192,FX!C77,'2 Self-Assessment Questionnaire'!$L$5:$L$192,"No")</f>
        <v>0</v>
      </c>
      <c r="J7" s="235">
        <f>+I7/E7</f>
        <v>0</v>
      </c>
      <c r="K7" s="234">
        <f>COUNTIFS('2 Self-Assessment Questionnaire'!$I$5:$I$192,FX!C77,'2 Self-Assessment Questionnaire'!$L$5:$L$192,"Not Applicable")</f>
        <v>0</v>
      </c>
      <c r="L7" s="236">
        <f>+K7/E7</f>
        <v>0</v>
      </c>
      <c r="M7" s="237">
        <f>(F7+K7)/E7</f>
        <v>0.81333333333333335</v>
      </c>
      <c r="N7" s="237">
        <v>0.5</v>
      </c>
      <c r="O7" s="237">
        <v>0.25</v>
      </c>
      <c r="P7" s="237">
        <v>0.25</v>
      </c>
      <c r="Q7" s="309"/>
      <c r="R7" s="309"/>
      <c r="S7" s="1"/>
    </row>
    <row r="8" spans="3:24" ht="15">
      <c r="C8" s="1"/>
      <c r="D8" s="244" t="str">
        <f>FX!C78</f>
        <v>Advanced</v>
      </c>
      <c r="E8" s="238">
        <f>COUNTIF('2 Self-Assessment Questionnaire'!$I$5:$I$192,FX!C78)</f>
        <v>25</v>
      </c>
      <c r="F8" s="238">
        <f>COUNTIFS('2 Self-Assessment Questionnaire'!$I$5:$I$192,FX!C78,'2 Self-Assessment Questionnaire'!$L$5:$L$192,"Yes")</f>
        <v>11</v>
      </c>
      <c r="G8" s="239">
        <f>+F8/E8</f>
        <v>0.44</v>
      </c>
      <c r="H8" s="239">
        <f t="shared" si="0"/>
        <v>0.56000000000000005</v>
      </c>
      <c r="I8" s="238">
        <f>COUNTIFS('2 Self-Assessment Questionnaire'!$I$5:$I$192,FX!C78,'2 Self-Assessment Questionnaire'!$L$5:$L$192,"No")</f>
        <v>0</v>
      </c>
      <c r="J8" s="239">
        <f>+I8/E8</f>
        <v>0</v>
      </c>
      <c r="K8" s="238">
        <f>COUNTIFS('2 Self-Assessment Questionnaire'!$I$5:$I$192,FX!C78,'2 Self-Assessment Questionnaire'!$L$5:$L$192,"Not Applicable")</f>
        <v>3</v>
      </c>
      <c r="L8" s="240">
        <f>+K8/E8</f>
        <v>0.12</v>
      </c>
      <c r="M8" s="241">
        <f>(F8+K8)/E8</f>
        <v>0.56000000000000005</v>
      </c>
      <c r="N8" s="241">
        <v>0.5</v>
      </c>
      <c r="O8" s="241">
        <v>0.25</v>
      </c>
      <c r="P8" s="241">
        <v>0.25</v>
      </c>
      <c r="Q8" s="309"/>
      <c r="R8" s="309"/>
      <c r="S8" s="1"/>
    </row>
    <row r="9" spans="3:24" ht="18.600000000000001" customHeight="1">
      <c r="C9" s="208"/>
      <c r="D9" s="208"/>
      <c r="E9" s="208"/>
      <c r="F9" s="208"/>
      <c r="G9" s="208"/>
      <c r="H9" s="208"/>
      <c r="I9" s="208"/>
      <c r="J9" s="208"/>
      <c r="K9" s="208"/>
      <c r="L9" s="208"/>
      <c r="M9" s="208"/>
      <c r="N9" s="208"/>
      <c r="O9" s="208"/>
      <c r="P9" s="208"/>
      <c r="Q9" s="208"/>
      <c r="R9" s="208"/>
      <c r="S9" s="1"/>
      <c r="U9" s="45"/>
    </row>
    <row r="10" spans="3:24" ht="20.25">
      <c r="C10" s="451"/>
      <c r="D10" s="451"/>
      <c r="E10" s="451"/>
      <c r="F10" s="451"/>
      <c r="G10" s="451"/>
      <c r="H10" s="451"/>
      <c r="I10" s="451"/>
      <c r="J10" s="451"/>
      <c r="K10" s="451"/>
      <c r="L10" s="451"/>
      <c r="M10" s="451"/>
      <c r="N10" s="451"/>
      <c r="O10" s="451"/>
      <c r="P10" s="451"/>
      <c r="Q10" s="310"/>
      <c r="R10" s="310"/>
    </row>
    <row r="11" spans="3:24" s="342" customFormat="1" ht="30" thickBot="1">
      <c r="C11" s="453"/>
      <c r="D11" s="453"/>
      <c r="E11" s="453" t="s">
        <v>5</v>
      </c>
      <c r="F11" s="453"/>
      <c r="G11" s="453"/>
      <c r="H11" s="453" t="s">
        <v>579</v>
      </c>
      <c r="I11" s="453"/>
      <c r="J11" s="453"/>
      <c r="K11" s="453" t="s">
        <v>580</v>
      </c>
      <c r="L11" s="453"/>
      <c r="M11" s="453"/>
      <c r="O11" s="454" t="s">
        <v>583</v>
      </c>
      <c r="P11" s="454"/>
      <c r="Q11" s="343"/>
      <c r="R11" s="343"/>
      <c r="S11" s="342" t="s">
        <v>1319</v>
      </c>
      <c r="U11" s="312" t="s">
        <v>1270</v>
      </c>
      <c r="V11" s="369" t="s">
        <v>5</v>
      </c>
      <c r="W11" s="369" t="s">
        <v>579</v>
      </c>
      <c r="X11" s="370" t="s">
        <v>1334</v>
      </c>
    </row>
    <row r="12" spans="3:24" ht="15">
      <c r="C12" s="445" t="str">
        <f>FX!C82</f>
        <v>Farm Management &amp; Community</v>
      </c>
      <c r="D12" s="222" t="str">
        <f>FX!$C$76</f>
        <v>Essential</v>
      </c>
      <c r="E12" s="223">
        <f>COUNTIFS('2 Self-Assessment Questionnaire'!$K$5:$K$192,$C$12, '2 Self-Assessment Questionnaire'!$I$5:$I$192,$D12,  '2 Self-Assessment Questionnaire'!$L$5:$L$192,$E$11)</f>
        <v>6</v>
      </c>
      <c r="F12" s="210" t="s">
        <v>581</v>
      </c>
      <c r="G12" s="222">
        <f>M12</f>
        <v>6</v>
      </c>
      <c r="H12" s="223">
        <f>COUNTIFS('2 Self-Assessment Questionnaire'!$K$5:$K$192,$C$12, '2 Self-Assessment Questionnaire'!$I$5:$I$192,$D12,  '2 Self-Assessment Questionnaire'!$L$5:$L$192,FX!C97)</f>
        <v>0</v>
      </c>
      <c r="I12" s="210" t="s">
        <v>581</v>
      </c>
      <c r="J12" s="222">
        <f>M12</f>
        <v>6</v>
      </c>
      <c r="K12" s="223">
        <f>COUNTIFS('2 Self-Assessment Questionnaire'!$K$5:$K$192,$C$12, '2 Self-Assessment Questionnaire'!$I$5:$I$192,$D12,  '2 Self-Assessment Questionnaire'!$L$5:$L$192,$K$11)</f>
        <v>0</v>
      </c>
      <c r="L12" s="210" t="s">
        <v>581</v>
      </c>
      <c r="M12" s="222">
        <f>COUNTIFS('2 Self-Assessment Questionnaire'!$K$5:$K$192,$C$12,'2 Self-Assessment Questionnaire'!$I$5:$I$192,D12)</f>
        <v>6</v>
      </c>
      <c r="O12" s="450" t="str">
        <f>FX!$C$76</f>
        <v>Essential</v>
      </c>
      <c r="P12" s="450"/>
      <c r="Q12" s="211">
        <f>IF(G12=0,FX!$C$103,((E12+K12)/G12))</f>
        <v>1</v>
      </c>
      <c r="R12" s="211">
        <f>IF(G12=0,0,Q12)</f>
        <v>1</v>
      </c>
      <c r="S12" s="211">
        <f>IF(G12=0,0,IF(Q12&gt;0,100%-Q12,0))</f>
        <v>0</v>
      </c>
      <c r="U12" s="311" t="s">
        <v>1271</v>
      </c>
      <c r="V12" s="248" t="str">
        <f>CONCATENATE(FX!E12,FX!U12,FX!G12)</f>
        <v>6 / 6</v>
      </c>
      <c r="W12" s="249" t="str">
        <f>CONCATENATE(FX!H12,FX!U12,FX!J12)</f>
        <v>0 / 6</v>
      </c>
      <c r="X12" s="249" t="str">
        <f>CONCATENATE(FX!K12,FX!U12,FX!M12)</f>
        <v>0 / 6</v>
      </c>
    </row>
    <row r="13" spans="3:24" ht="15">
      <c r="C13" s="446"/>
      <c r="D13" s="222" t="str">
        <f>FX!$C$77</f>
        <v>Intermediate</v>
      </c>
      <c r="E13" s="223">
        <f>COUNTIFS('2 Self-Assessment Questionnaire'!$K$5:$K$192,$C$12, '2 Self-Assessment Questionnaire'!$I$5:$I$192,$D13,  '2 Self-Assessment Questionnaire'!$L$5:$L$192,$E$11)</f>
        <v>9</v>
      </c>
      <c r="F13" s="210" t="s">
        <v>581</v>
      </c>
      <c r="G13" s="222">
        <f>M13</f>
        <v>13</v>
      </c>
      <c r="H13" s="223">
        <f>COUNTIFS('2 Self-Assessment Questionnaire'!$K$5:$K$192,$C$12, '2 Self-Assessment Questionnaire'!$I$5:$I$192,$D13,  '2 Self-Assessment Questionnaire'!$L$5:$L$192,$H$11)</f>
        <v>0</v>
      </c>
      <c r="I13" s="210" t="s">
        <v>581</v>
      </c>
      <c r="J13" s="222">
        <f>M13</f>
        <v>13</v>
      </c>
      <c r="K13" s="223">
        <f>COUNTIFS('2 Self-Assessment Questionnaire'!$K$5:$K$192,$C$12, '2 Self-Assessment Questionnaire'!$I$5:$I$192,$D13,  '2 Self-Assessment Questionnaire'!$L$5:$L$192,$K$11)</f>
        <v>0</v>
      </c>
      <c r="L13" s="210" t="s">
        <v>581</v>
      </c>
      <c r="M13" s="222">
        <f>COUNTIFS('2 Self-Assessment Questionnaire'!$K$5:$K$192,$C$12,'2 Self-Assessment Questionnaire'!$I$5:$I$192,D13)</f>
        <v>13</v>
      </c>
      <c r="O13" s="450" t="str">
        <f>FX!$C$77</f>
        <v>Intermediate</v>
      </c>
      <c r="P13" s="450"/>
      <c r="Q13" s="211">
        <f>IF(G13=0,FX!$C$103,((E13+K13)/G13))</f>
        <v>0.69230769230769229</v>
      </c>
      <c r="R13" s="211">
        <f t="shared" ref="R13:R15" si="1">IF(G13=0,0,Q13)</f>
        <v>0.69230769230769229</v>
      </c>
      <c r="S13" s="211">
        <f>IF(G13=0,0,IF(Q13&gt;0,100%-Q13,0))</f>
        <v>0.30769230769230771</v>
      </c>
      <c r="U13" s="311" t="s">
        <v>1271</v>
      </c>
      <c r="V13" s="248" t="str">
        <f>CONCATENATE(FX!E13,FX!U13,FX!G13)</f>
        <v>9 / 13</v>
      </c>
      <c r="W13" s="249" t="str">
        <f>CONCATENATE(FX!H13,FX!U13,FX!J13)</f>
        <v>0 / 13</v>
      </c>
      <c r="X13" s="249" t="str">
        <f>CONCATENATE(FX!K13,FX!U13,FX!M13)</f>
        <v>0 / 13</v>
      </c>
    </row>
    <row r="14" spans="3:24" ht="15">
      <c r="C14" s="446"/>
      <c r="D14" s="222" t="str">
        <f>FX!$C$78</f>
        <v>Advanced</v>
      </c>
      <c r="E14" s="223">
        <f>COUNTIFS('2 Self-Assessment Questionnaire'!$K$5:$K$192,$C$12, '2 Self-Assessment Questionnaire'!$I$5:$I$192,$D14,  '2 Self-Assessment Questionnaire'!$L$5:$L$192,$E$11)</f>
        <v>2</v>
      </c>
      <c r="F14" s="210" t="s">
        <v>581</v>
      </c>
      <c r="G14" s="222">
        <f>M14</f>
        <v>5</v>
      </c>
      <c r="H14" s="223">
        <f>COUNTIFS('2 Self-Assessment Questionnaire'!$K$5:$K$192,$C$12, '2 Self-Assessment Questionnaire'!$I$5:$I$192,$D14,  '2 Self-Assessment Questionnaire'!$L$5:$L$192,$H$11)</f>
        <v>0</v>
      </c>
      <c r="I14" s="210" t="s">
        <v>581</v>
      </c>
      <c r="J14" s="222">
        <f>M14</f>
        <v>5</v>
      </c>
      <c r="K14" s="223">
        <f>COUNTIFS('2 Self-Assessment Questionnaire'!$K$5:$K$192,$C$12, '2 Self-Assessment Questionnaire'!$I$5:$I$192,$D14,  '2 Self-Assessment Questionnaire'!$L$5:$L$192,$K$11)</f>
        <v>0</v>
      </c>
      <c r="L14" s="210" t="s">
        <v>581</v>
      </c>
      <c r="M14" s="222">
        <f>COUNTIFS('2 Self-Assessment Questionnaire'!$K$5:$K$192,$C$12,'2 Self-Assessment Questionnaire'!$I$5:$I$192,D14)</f>
        <v>5</v>
      </c>
      <c r="O14" s="450" t="str">
        <f>FX!$C$78</f>
        <v>Advanced</v>
      </c>
      <c r="P14" s="450"/>
      <c r="Q14" s="211">
        <f>IF(G14=0,FX!$C$103,((E14+K14)/G14))</f>
        <v>0.4</v>
      </c>
      <c r="R14" s="211">
        <f t="shared" si="1"/>
        <v>0.4</v>
      </c>
      <c r="S14" s="211">
        <f>IF(G14=0,0,IF(Q14&gt;0,100%-Q14,0))</f>
        <v>0.6</v>
      </c>
      <c r="U14" s="311" t="s">
        <v>1271</v>
      </c>
      <c r="V14" s="248" t="str">
        <f>CONCATENATE(FX!E14,FX!U14,FX!G14)</f>
        <v>2 / 5</v>
      </c>
      <c r="W14" s="249" t="str">
        <f>CONCATENATE(FX!H14,FX!U14,FX!J14)</f>
        <v>0 / 5</v>
      </c>
      <c r="X14" s="249" t="str">
        <f>CONCATENATE(FX!K14,FX!U14,FX!M14)</f>
        <v>0 / 5</v>
      </c>
    </row>
    <row r="15" spans="3:24" ht="15" thickBot="1">
      <c r="C15" s="447"/>
      <c r="D15" s="222" t="str">
        <f>FX!$C$79</f>
        <v>Not Applicable</v>
      </c>
      <c r="E15" s="223">
        <f>COUNTIFS('2 Self-Assessment Questionnaire'!$K$5:$K$192,$C$12, '2 Self-Assessment Questionnaire'!$L$5:$L$192,$D$15)</f>
        <v>0</v>
      </c>
      <c r="F15" s="222" t="s">
        <v>584</v>
      </c>
      <c r="G15" s="223"/>
      <c r="H15" s="223"/>
      <c r="I15" s="223"/>
      <c r="J15" s="223"/>
      <c r="K15" s="223"/>
      <c r="L15" s="223"/>
      <c r="M15" s="223"/>
      <c r="O15" s="450" t="str">
        <f>FX!$C$79</f>
        <v>Not Applicable</v>
      </c>
      <c r="P15" s="450"/>
      <c r="Q15" s="211" t="str">
        <f>IF(SUM(K12:K14)=0,C101,(SUM(K12:K14)/(SUM(M12:M14))))</f>
        <v>All</v>
      </c>
      <c r="R15" s="211">
        <f t="shared" si="1"/>
        <v>0</v>
      </c>
      <c r="S15" s="211">
        <f>IF(G15=0,0,IF(Q15&gt;0,100%-Q15,0))</f>
        <v>0</v>
      </c>
      <c r="V15" s="248" t="str">
        <f>CONCATENATE(FX!E15,FX!U15,FX!G15)</f>
        <v>0</v>
      </c>
      <c r="W15" s="249" t="str">
        <f>CONCATENATE(FX!H15,FX!U15,FX!J15)</f>
        <v/>
      </c>
      <c r="X15" s="249" t="str">
        <f>CONCATENATE(FX!K15,FX!U15,FX!M15)</f>
        <v/>
      </c>
    </row>
    <row r="16" spans="3:24" ht="15.75" thickBot="1">
      <c r="C16" s="280"/>
      <c r="D16" s="216"/>
      <c r="E16" s="216"/>
      <c r="F16" s="216"/>
      <c r="G16" s="216"/>
      <c r="H16" s="216"/>
      <c r="I16" s="216"/>
      <c r="J16" s="216"/>
      <c r="K16" s="216"/>
      <c r="L16" s="216"/>
      <c r="M16" s="216"/>
      <c r="O16" s="216"/>
      <c r="P16" s="216"/>
      <c r="Q16" s="216"/>
      <c r="R16" s="216"/>
      <c r="S16" s="216"/>
      <c r="V16" s="33" t="str">
        <f>CONCATENATE(FX!E16,FX!U16,FX!G16)</f>
        <v/>
      </c>
      <c r="W16" s="33" t="str">
        <f>CONCATENATE(FX!H16,FX!U16,FX!J16)</f>
        <v/>
      </c>
      <c r="X16" s="33" t="str">
        <f>CONCATENATE(FX!K16,FX!U16,FX!M16)</f>
        <v/>
      </c>
    </row>
    <row r="17" spans="3:24" ht="15">
      <c r="C17" s="445" t="str">
        <f>FX!C83</f>
        <v>Plant Material Selection &amp; Propagation</v>
      </c>
      <c r="D17" s="224" t="str">
        <f>FX!$C$76</f>
        <v>Essential</v>
      </c>
      <c r="E17" s="225">
        <f>COUNTIFS('2 Self-Assessment Questionnaire'!$K$5:$K$192,$C$17, '2 Self-Assessment Questionnaire'!$I$5:$I$192,$D17,  '2 Self-Assessment Questionnaire'!$L$5:$L$192,$E$11)</f>
        <v>0</v>
      </c>
      <c r="F17" s="212" t="s">
        <v>581</v>
      </c>
      <c r="G17" s="224">
        <f>M17</f>
        <v>1</v>
      </c>
      <c r="H17" s="225">
        <f>COUNTIFS('2 Self-Assessment Questionnaire'!$K$5:$K$192,$C$17, '2 Self-Assessment Questionnaire'!$I$5:$I$192,$D17,  '2 Self-Assessment Questionnaire'!$L$5:$L$192,$H$11)</f>
        <v>0</v>
      </c>
      <c r="I17" s="212" t="s">
        <v>581</v>
      </c>
      <c r="J17" s="224">
        <f>M17</f>
        <v>1</v>
      </c>
      <c r="K17" s="225">
        <f>COUNTIFS('2 Self-Assessment Questionnaire'!$K$5:$K$192,$C$17, '2 Self-Assessment Questionnaire'!$I$5:$I$192,$D17,  '2 Self-Assessment Questionnaire'!$L$5:$L$192,$K$11)</f>
        <v>1</v>
      </c>
      <c r="L17" s="212" t="s">
        <v>581</v>
      </c>
      <c r="M17" s="224">
        <f>COUNTIFS('2 Self-Assessment Questionnaire'!$K$5:$K$192,$C$17,'2 Self-Assessment Questionnaire'!$I$5:$I$192,D17)</f>
        <v>1</v>
      </c>
      <c r="O17" s="455" t="str">
        <f>FX!$C$76</f>
        <v>Essential</v>
      </c>
      <c r="P17" s="456"/>
      <c r="Q17" s="213">
        <f>IF(G17=0,FX!$C$103,((E17+K17)/G17))</f>
        <v>1</v>
      </c>
      <c r="R17" s="211">
        <f t="shared" ref="R17:R70" si="2">IF(G17=0,0,Q17)</f>
        <v>1</v>
      </c>
      <c r="S17" s="213">
        <f>IF(G17=0,0,IF(Q17&gt;0,100%-Q17,0))</f>
        <v>0</v>
      </c>
      <c r="U17" s="311" t="s">
        <v>1271</v>
      </c>
      <c r="V17" s="248" t="str">
        <f>CONCATENATE(FX!E17,FX!U17,FX!G17)</f>
        <v>0 / 1</v>
      </c>
      <c r="W17" s="249" t="str">
        <f>CONCATENATE(FX!H17,FX!U17,FX!J17)</f>
        <v>0 / 1</v>
      </c>
      <c r="X17" s="249" t="str">
        <f>CONCATENATE(FX!K17,FX!U17,FX!M17)</f>
        <v>1 / 1</v>
      </c>
    </row>
    <row r="18" spans="3:24" ht="15">
      <c r="C18" s="446"/>
      <c r="D18" s="221" t="str">
        <f>FX!$C$77</f>
        <v>Intermediate</v>
      </c>
      <c r="E18" s="226">
        <f>COUNTIFS('2 Self-Assessment Questionnaire'!$K$5:$K$192,$C$17, '2 Self-Assessment Questionnaire'!$I$5:$I$192,$D18,  '2 Self-Assessment Questionnaire'!$L$5:$L$192,$E$11)</f>
        <v>3</v>
      </c>
      <c r="F18" s="214" t="s">
        <v>581</v>
      </c>
      <c r="G18" s="221">
        <f>M18</f>
        <v>3</v>
      </c>
      <c r="H18" s="226">
        <f>COUNTIFS('2 Self-Assessment Questionnaire'!$K$5:$K$192,$C$17, '2 Self-Assessment Questionnaire'!$I$5:$I$192,$D18,  '2 Self-Assessment Questionnaire'!$L$5:$L$192,$H$11)</f>
        <v>0</v>
      </c>
      <c r="I18" s="214" t="s">
        <v>581</v>
      </c>
      <c r="J18" s="221">
        <f>M18</f>
        <v>3</v>
      </c>
      <c r="K18" s="226">
        <f>COUNTIFS('2 Self-Assessment Questionnaire'!$K$5:$K$192,$C$17, '2 Self-Assessment Questionnaire'!$I$5:$I$192,$D18,  '2 Self-Assessment Questionnaire'!$L$5:$L$192,$K$11)</f>
        <v>0</v>
      </c>
      <c r="L18" s="214" t="s">
        <v>581</v>
      </c>
      <c r="M18" s="221">
        <f>COUNTIFS('2 Self-Assessment Questionnaire'!$K$5:$K$192,$C$17,'2 Self-Assessment Questionnaire'!$I$5:$I$192,D18)</f>
        <v>3</v>
      </c>
      <c r="O18" s="448" t="str">
        <f>FX!$C$77</f>
        <v>Intermediate</v>
      </c>
      <c r="P18" s="449"/>
      <c r="Q18" s="209">
        <f>IF(G18=0,FX!$C$103,((E18+K18)/G18))</f>
        <v>1</v>
      </c>
      <c r="R18" s="211">
        <f t="shared" si="2"/>
        <v>1</v>
      </c>
      <c r="S18" s="209">
        <f>IF(G18=0,0,IF(Q18&gt;0,100%-Q18,0))</f>
        <v>0</v>
      </c>
      <c r="U18" s="311" t="s">
        <v>1271</v>
      </c>
      <c r="V18" s="248" t="str">
        <f>CONCATENATE(FX!E18,FX!U18,FX!G18)</f>
        <v>3 / 3</v>
      </c>
      <c r="W18" s="249" t="str">
        <f>CONCATENATE(FX!H18,FX!U18,FX!J18)</f>
        <v>0 / 3</v>
      </c>
      <c r="X18" s="249" t="str">
        <f>CONCATENATE(FX!K18,FX!U18,FX!M18)</f>
        <v>0 / 3</v>
      </c>
    </row>
    <row r="19" spans="3:24" ht="15">
      <c r="C19" s="446"/>
      <c r="D19" s="221" t="str">
        <f>FX!$C$78</f>
        <v>Advanced</v>
      </c>
      <c r="E19" s="226">
        <f>COUNTIFS('2 Self-Assessment Questionnaire'!$K$5:$K$192,$C$17, '2 Self-Assessment Questionnaire'!$I$5:$I$192,$D19,  '2 Self-Assessment Questionnaire'!$L$5:$L$192,$E$11)</f>
        <v>1</v>
      </c>
      <c r="F19" s="214" t="s">
        <v>581</v>
      </c>
      <c r="G19" s="221">
        <f>M19</f>
        <v>3</v>
      </c>
      <c r="H19" s="226">
        <f>COUNTIFS('2 Self-Assessment Questionnaire'!$K$5:$K$192,$C$17, '2 Self-Assessment Questionnaire'!$I$5:$I$192,$D19,  '2 Self-Assessment Questionnaire'!$L$5:$L$192,$H$11)</f>
        <v>0</v>
      </c>
      <c r="I19" s="214" t="s">
        <v>581</v>
      </c>
      <c r="J19" s="221">
        <f>M19</f>
        <v>3</v>
      </c>
      <c r="K19" s="226">
        <f>COUNTIFS('2 Self-Assessment Questionnaire'!$K$5:$K$192,$C$17, '2 Self-Assessment Questionnaire'!$I$5:$I$192,$D19,  '2 Self-Assessment Questionnaire'!$L$5:$L$192,$K$11)</f>
        <v>2</v>
      </c>
      <c r="L19" s="214" t="s">
        <v>581</v>
      </c>
      <c r="M19" s="221">
        <f>COUNTIFS('2 Self-Assessment Questionnaire'!$K$5:$K$192,$C$17,'2 Self-Assessment Questionnaire'!$I$5:$I$192,D19)</f>
        <v>3</v>
      </c>
      <c r="O19" s="448" t="str">
        <f>FX!$C$78</f>
        <v>Advanced</v>
      </c>
      <c r="P19" s="449"/>
      <c r="Q19" s="209">
        <f>IF(G19=0,FX!$C$103,((E19+K19)/G19))</f>
        <v>1</v>
      </c>
      <c r="R19" s="211">
        <f t="shared" si="2"/>
        <v>1</v>
      </c>
      <c r="S19" s="209">
        <f>IF(G19=0,0,IF(Q19&gt;0,100%-Q19,0))</f>
        <v>0</v>
      </c>
      <c r="U19" s="311" t="s">
        <v>1271</v>
      </c>
      <c r="V19" s="248" t="str">
        <f>CONCATENATE(FX!E19,FX!U19,FX!G19)</f>
        <v>1 / 3</v>
      </c>
      <c r="W19" s="249" t="str">
        <f>CONCATENATE(FX!H19,FX!U19,FX!J19)</f>
        <v>0 / 3</v>
      </c>
      <c r="X19" s="249" t="str">
        <f>CONCATENATE(FX!K19,FX!U19,FX!M19)</f>
        <v>2 / 3</v>
      </c>
    </row>
    <row r="20" spans="3:24" ht="15" thickBot="1">
      <c r="C20" s="447"/>
      <c r="D20" s="221" t="str">
        <f>FX!$C$79</f>
        <v>Not Applicable</v>
      </c>
      <c r="E20" s="226">
        <f>COUNTIFS('2 Self-Assessment Questionnaire'!$K$5:$K$192,$C$17, '2 Self-Assessment Questionnaire'!$L$5:$L$192,$D$20)</f>
        <v>4</v>
      </c>
      <c r="F20" s="221" t="s">
        <v>584</v>
      </c>
      <c r="G20" s="226"/>
      <c r="H20" s="226"/>
      <c r="I20" s="226"/>
      <c r="J20" s="226"/>
      <c r="K20" s="226"/>
      <c r="L20" s="226"/>
      <c r="M20" s="226"/>
      <c r="O20" s="448" t="str">
        <f>FX!$C$79</f>
        <v>Not Applicable</v>
      </c>
      <c r="P20" s="449"/>
      <c r="Q20" s="209">
        <f>IF(SUM(K17:K19)=0,C101,(SUM(K17:K19)/(SUM(M17:M19))))</f>
        <v>0.42857142857142855</v>
      </c>
      <c r="R20" s="211">
        <f t="shared" si="2"/>
        <v>0</v>
      </c>
      <c r="S20" s="209">
        <f>IF(G20=0,0,IF(Q20&gt;0,100%-Q20,0))</f>
        <v>0</v>
      </c>
      <c r="V20" s="248" t="str">
        <f>CONCATENATE(FX!E20,FX!U20,FX!G20)</f>
        <v>4</v>
      </c>
      <c r="W20" s="249" t="str">
        <f>CONCATENATE(FX!H20,FX!U20,FX!J20)</f>
        <v/>
      </c>
      <c r="X20" s="249" t="str">
        <f>CONCATENATE(FX!K20,FX!U20,FX!M20)</f>
        <v/>
      </c>
    </row>
    <row r="21" spans="3:24" ht="15.75" thickBot="1">
      <c r="C21" s="280"/>
      <c r="D21" s="216"/>
      <c r="E21" s="216"/>
      <c r="F21" s="216"/>
      <c r="G21" s="216"/>
      <c r="H21" s="216"/>
      <c r="I21" s="216"/>
      <c r="J21" s="216"/>
      <c r="K21" s="216"/>
      <c r="L21" s="216"/>
      <c r="M21" s="216"/>
      <c r="O21" s="216"/>
      <c r="P21" s="216"/>
      <c r="Q21" s="216"/>
      <c r="R21" s="216"/>
      <c r="S21" s="216"/>
      <c r="V21" s="33" t="str">
        <f>CONCATENATE(FX!E21,FX!U21,FX!G21)</f>
        <v/>
      </c>
      <c r="W21" s="33" t="str">
        <f>CONCATENATE(FX!H21,FX!U21,FX!J21)</f>
        <v/>
      </c>
      <c r="X21" s="33" t="str">
        <f>CONCATENATE(FX!K21,FX!U21,FX!M21)</f>
        <v/>
      </c>
    </row>
    <row r="22" spans="3:24" ht="15">
      <c r="C22" s="445" t="str">
        <f>FX!C84</f>
        <v>Soil Management</v>
      </c>
      <c r="D22" s="221" t="str">
        <f>FX!$C$76</f>
        <v>Essential</v>
      </c>
      <c r="E22" s="226">
        <f>COUNTIFS('2 Self-Assessment Questionnaire'!$K$5:$K$192,$C$22, '2 Self-Assessment Questionnaire'!$I$5:$I$192,$D22,  '2 Self-Assessment Questionnaire'!$L$5:$L$192,$E$11)</f>
        <v>0</v>
      </c>
      <c r="F22" s="214" t="s">
        <v>581</v>
      </c>
      <c r="G22" s="221">
        <f>M22</f>
        <v>0</v>
      </c>
      <c r="H22" s="226">
        <f>COUNTIFS('2 Self-Assessment Questionnaire'!$K$5:$K$192,$C$22, '2 Self-Assessment Questionnaire'!$I$5:$I$192,$D22,  '2 Self-Assessment Questionnaire'!$L$5:$L$192,$H$11)</f>
        <v>0</v>
      </c>
      <c r="I22" s="214" t="s">
        <v>581</v>
      </c>
      <c r="J22" s="221">
        <f>M22</f>
        <v>0</v>
      </c>
      <c r="K22" s="226">
        <f>COUNTIFS('2 Self-Assessment Questionnaire'!$K$5:$K$192,$C$22, '2 Self-Assessment Questionnaire'!$I$5:$I$192,$D22,  '2 Self-Assessment Questionnaire'!$L$5:$L$192,$K$11)</f>
        <v>0</v>
      </c>
      <c r="L22" s="214" t="s">
        <v>581</v>
      </c>
      <c r="M22" s="221">
        <f>COUNTIFS('2 Self-Assessment Questionnaire'!$K$5:$K$192,$C$22,'2 Self-Assessment Questionnaire'!$I$5:$I$192,D22)</f>
        <v>0</v>
      </c>
      <c r="O22" s="448" t="str">
        <f>FX!$C$76</f>
        <v>Essential</v>
      </c>
      <c r="P22" s="449"/>
      <c r="Q22" s="209" t="str">
        <f>IF(G22=0,FX!$C$103,((E22+K22)/G22))</f>
        <v>-</v>
      </c>
      <c r="R22" s="211">
        <f t="shared" ref="R22:R65" si="3">IF(G22=0,0,Q22)</f>
        <v>0</v>
      </c>
      <c r="S22" s="209">
        <f>IF(G22=0,0,IF(Q22&gt;0,100%-Q22,0))</f>
        <v>0</v>
      </c>
      <c r="U22" s="311" t="s">
        <v>1271</v>
      </c>
      <c r="V22" s="248" t="str">
        <f>CONCATENATE(FX!E22,FX!U22,FX!G22)</f>
        <v>0 / 0</v>
      </c>
      <c r="W22" s="249" t="str">
        <f>CONCATENATE(FX!H22,FX!U22,FX!J22)</f>
        <v>0 / 0</v>
      </c>
      <c r="X22" s="249" t="str">
        <f>CONCATENATE(FX!K22,FX!U22,FX!M22)</f>
        <v>0 / 0</v>
      </c>
    </row>
    <row r="23" spans="3:24" ht="15">
      <c r="C23" s="446"/>
      <c r="D23" s="221" t="str">
        <f>FX!$C$77</f>
        <v>Intermediate</v>
      </c>
      <c r="E23" s="226">
        <f>COUNTIFS('2 Self-Assessment Questionnaire'!$K$5:$K$192,$C$22, '2 Self-Assessment Questionnaire'!$I$5:$I$192,$D23,  '2 Self-Assessment Questionnaire'!$L$5:$L$192,$E$11)</f>
        <v>4</v>
      </c>
      <c r="F23" s="214" t="s">
        <v>581</v>
      </c>
      <c r="G23" s="221">
        <f>M23</f>
        <v>7</v>
      </c>
      <c r="H23" s="226">
        <f>COUNTIFS('2 Self-Assessment Questionnaire'!$K$5:$K$192,$C$22, '2 Self-Assessment Questionnaire'!$I$5:$I$192,$D23,  '2 Self-Assessment Questionnaire'!$L$5:$L$192,$H$11)</f>
        <v>0</v>
      </c>
      <c r="I23" s="214" t="s">
        <v>581</v>
      </c>
      <c r="J23" s="221">
        <f>M23</f>
        <v>7</v>
      </c>
      <c r="K23" s="226">
        <f>COUNTIFS('2 Self-Assessment Questionnaire'!$K$5:$K$192,$C$22, '2 Self-Assessment Questionnaire'!$I$5:$I$192,$D23,  '2 Self-Assessment Questionnaire'!$L$5:$L$192,$K$11)</f>
        <v>0</v>
      </c>
      <c r="L23" s="214" t="s">
        <v>581</v>
      </c>
      <c r="M23" s="221">
        <f>COUNTIFS('2 Self-Assessment Questionnaire'!$K$5:$K$192,$C$22,'2 Self-Assessment Questionnaire'!$I$5:$I$192,D23)</f>
        <v>7</v>
      </c>
      <c r="O23" s="448" t="str">
        <f>FX!$C$77</f>
        <v>Intermediate</v>
      </c>
      <c r="P23" s="449"/>
      <c r="Q23" s="209">
        <f>IF(G23=0,FX!$C$103,((E23+K23)/G23))</f>
        <v>0.5714285714285714</v>
      </c>
      <c r="R23" s="211">
        <f t="shared" si="3"/>
        <v>0.5714285714285714</v>
      </c>
      <c r="S23" s="209">
        <f>IF(G23=0,0,IF(Q23&gt;0,100%-Q23,0))</f>
        <v>0.4285714285714286</v>
      </c>
      <c r="U23" s="311" t="s">
        <v>1271</v>
      </c>
      <c r="V23" s="248" t="str">
        <f>CONCATENATE(FX!E23,FX!U23,FX!G23)</f>
        <v>4 / 7</v>
      </c>
      <c r="W23" s="249" t="str">
        <f>CONCATENATE(FX!H23,FX!U23,FX!J23)</f>
        <v>0 / 7</v>
      </c>
      <c r="X23" s="249" t="str">
        <f>CONCATENATE(FX!K23,FX!U23,FX!M23)</f>
        <v>0 / 7</v>
      </c>
    </row>
    <row r="24" spans="3:24" ht="15">
      <c r="C24" s="446"/>
      <c r="D24" s="221" t="str">
        <f>FX!$C$78</f>
        <v>Advanced</v>
      </c>
      <c r="E24" s="226">
        <f>COUNTIFS('2 Self-Assessment Questionnaire'!$K$5:$K$192,$C$22, '2 Self-Assessment Questionnaire'!$I$5:$I$192,$D24,  '2 Self-Assessment Questionnaire'!$L$5:$L$192,$E$11)</f>
        <v>2</v>
      </c>
      <c r="F24" s="214" t="s">
        <v>581</v>
      </c>
      <c r="G24" s="221">
        <f>M24</f>
        <v>2</v>
      </c>
      <c r="H24" s="226">
        <f>COUNTIFS('2 Self-Assessment Questionnaire'!$K$5:$K$192,$C$22, '2 Self-Assessment Questionnaire'!$I$5:$I$192,$D24,  '2 Self-Assessment Questionnaire'!$L$5:$L$192,$H$11)</f>
        <v>0</v>
      </c>
      <c r="I24" s="214" t="s">
        <v>581</v>
      </c>
      <c r="J24" s="221">
        <f>M24</f>
        <v>2</v>
      </c>
      <c r="K24" s="226">
        <f>COUNTIFS('2 Self-Assessment Questionnaire'!$K$5:$K$192,$C$22, '2 Self-Assessment Questionnaire'!$I$5:$I$192,$D24,  '2 Self-Assessment Questionnaire'!$L$5:$L$192,$K$11)</f>
        <v>0</v>
      </c>
      <c r="L24" s="214" t="s">
        <v>581</v>
      </c>
      <c r="M24" s="221">
        <f>COUNTIFS('2 Self-Assessment Questionnaire'!$K$5:$K$192,$C$22,'2 Self-Assessment Questionnaire'!$I$5:$I$192,D24)</f>
        <v>2</v>
      </c>
      <c r="O24" s="448" t="str">
        <f>FX!$C$78</f>
        <v>Advanced</v>
      </c>
      <c r="P24" s="449"/>
      <c r="Q24" s="209">
        <f>IF(G24=0,FX!$C$103,((E24+K24)/G24))</f>
        <v>1</v>
      </c>
      <c r="R24" s="211">
        <f t="shared" si="3"/>
        <v>1</v>
      </c>
      <c r="S24" s="209">
        <f>IF(G24=0,0,IF(Q24&gt;0,100%-Q24,0))</f>
        <v>0</v>
      </c>
      <c r="U24" s="311" t="s">
        <v>1271</v>
      </c>
      <c r="V24" s="248" t="str">
        <f>CONCATENATE(FX!E24,FX!U24,FX!G24)</f>
        <v>2 / 2</v>
      </c>
      <c r="W24" s="249" t="str">
        <f>CONCATENATE(FX!H24,FX!U24,FX!J24)</f>
        <v>0 / 2</v>
      </c>
      <c r="X24" s="249" t="str">
        <f>CONCATENATE(FX!K24,FX!U24,FX!M24)</f>
        <v>0 / 2</v>
      </c>
    </row>
    <row r="25" spans="3:24" ht="15" thickBot="1">
      <c r="C25" s="447"/>
      <c r="D25" s="221" t="str">
        <f>FX!$C$79</f>
        <v>Not Applicable</v>
      </c>
      <c r="E25" s="226">
        <f>COUNTIFS('2 Self-Assessment Questionnaire'!$K$5:$K$192,$C$22, '2 Self-Assessment Questionnaire'!$L$5:$L$192,$D$25)</f>
        <v>0</v>
      </c>
      <c r="F25" s="221" t="s">
        <v>584</v>
      </c>
      <c r="G25" s="226"/>
      <c r="H25" s="226"/>
      <c r="I25" s="226"/>
      <c r="J25" s="226"/>
      <c r="K25" s="226"/>
      <c r="L25" s="226"/>
      <c r="M25" s="226"/>
      <c r="O25" s="448" t="str">
        <f>FX!$C$79</f>
        <v>Not Applicable</v>
      </c>
      <c r="P25" s="449"/>
      <c r="Q25" s="209" t="str">
        <f>IF(SUM(K22:K24)=0,C101,(SUM(K22:K24)/(SUM(M22:M24))))</f>
        <v>All</v>
      </c>
      <c r="R25" s="211">
        <f t="shared" si="3"/>
        <v>0</v>
      </c>
      <c r="S25" s="209">
        <f>IF(G25=0,0,IF(Q25&gt;0,100%-Q25,0))</f>
        <v>0</v>
      </c>
      <c r="V25" s="248" t="str">
        <f>CONCATENATE(FX!E25,FX!U25,FX!G25)</f>
        <v>0</v>
      </c>
      <c r="W25" s="249" t="str">
        <f>CONCATENATE(FX!H25,FX!U25,FX!J25)</f>
        <v/>
      </c>
      <c r="X25" s="249" t="str">
        <f>CONCATENATE(FX!K25,FX!U25,FX!M25)</f>
        <v/>
      </c>
    </row>
    <row r="26" spans="3:24" ht="15.75" thickBot="1">
      <c r="C26" s="280"/>
      <c r="D26" s="216"/>
      <c r="E26" s="216"/>
      <c r="F26" s="216"/>
      <c r="G26" s="216"/>
      <c r="H26" s="216"/>
      <c r="I26" s="216"/>
      <c r="J26" s="216"/>
      <c r="K26" s="216"/>
      <c r="L26" s="216"/>
      <c r="M26" s="216"/>
      <c r="O26" s="216"/>
      <c r="P26" s="216"/>
      <c r="Q26" s="216"/>
      <c r="R26" s="216"/>
      <c r="S26" s="216"/>
      <c r="V26" s="33" t="str">
        <f>CONCATENATE(FX!E26,FX!U26,FX!G26)</f>
        <v/>
      </c>
      <c r="W26" s="33" t="str">
        <f>CONCATENATE(FX!H26,FX!U26,FX!J26)</f>
        <v/>
      </c>
      <c r="X26" s="33" t="str">
        <f>CONCATENATE(FX!K26,FX!U26,FX!M26)</f>
        <v/>
      </c>
    </row>
    <row r="27" spans="3:24" ht="15">
      <c r="C27" s="445" t="str">
        <f>FX!C85</f>
        <v>Nutrient Management</v>
      </c>
      <c r="D27" s="221" t="str">
        <f>FX!$C$76</f>
        <v>Essential</v>
      </c>
      <c r="E27" s="226">
        <f>COUNTIFS('2 Self-Assessment Questionnaire'!$K$5:$K$192,$C$27, '2 Self-Assessment Questionnaire'!$I$5:$I$192,$D27,  '2 Self-Assessment Questionnaire'!$L$5:$L$192,$E$11)</f>
        <v>0</v>
      </c>
      <c r="F27" s="214" t="s">
        <v>581</v>
      </c>
      <c r="G27" s="221">
        <f>M27</f>
        <v>0</v>
      </c>
      <c r="H27" s="226">
        <f>COUNTIFS('2 Self-Assessment Questionnaire'!$K$5:$K$192,$C$27, '2 Self-Assessment Questionnaire'!$I$5:$I$192,$D27,  '2 Self-Assessment Questionnaire'!$L$5:$L$192,$H$11)</f>
        <v>0</v>
      </c>
      <c r="I27" s="214" t="s">
        <v>581</v>
      </c>
      <c r="J27" s="221">
        <f>M27</f>
        <v>0</v>
      </c>
      <c r="K27" s="226">
        <f>COUNTIFS('2 Self-Assessment Questionnaire'!$K$5:$K$192,$C$27, '2 Self-Assessment Questionnaire'!$I$5:$I$192,$D27,  '2 Self-Assessment Questionnaire'!$L$5:$L$192,$K$11)</f>
        <v>0</v>
      </c>
      <c r="L27" s="214" t="s">
        <v>581</v>
      </c>
      <c r="M27" s="221">
        <f>COUNTIFS('2 Self-Assessment Questionnaire'!$K$5:$K$192,$C$27,'2 Self-Assessment Questionnaire'!$I$5:$I$192,D27)</f>
        <v>0</v>
      </c>
      <c r="O27" s="448" t="str">
        <f>FX!$C$76</f>
        <v>Essential</v>
      </c>
      <c r="P27" s="449"/>
      <c r="Q27" s="209" t="str">
        <f>IF(G27=0,FX!$C$103,((E27+K27)/G27))</f>
        <v>-</v>
      </c>
      <c r="R27" s="211">
        <f t="shared" si="2"/>
        <v>0</v>
      </c>
      <c r="S27" s="209">
        <f>IF(G27=0,0,IF(Q27&gt;0,100%-Q27,0))</f>
        <v>0</v>
      </c>
      <c r="U27" s="311" t="s">
        <v>1271</v>
      </c>
      <c r="V27" s="248" t="str">
        <f>CONCATENATE(FX!E27,FX!U27,FX!G27)</f>
        <v>0 / 0</v>
      </c>
      <c r="W27" s="249" t="str">
        <f>CONCATENATE(FX!H27,FX!U27,FX!J27)</f>
        <v>0 / 0</v>
      </c>
      <c r="X27" s="249" t="str">
        <f>CONCATENATE(FX!K27,FX!U27,FX!M27)</f>
        <v>0 / 0</v>
      </c>
    </row>
    <row r="28" spans="3:24" ht="15">
      <c r="C28" s="446"/>
      <c r="D28" s="221" t="str">
        <f>FX!$C$77</f>
        <v>Intermediate</v>
      </c>
      <c r="E28" s="226">
        <f>COUNTIFS('2 Self-Assessment Questionnaire'!$K$5:$K$192,$C$27, '2 Self-Assessment Questionnaire'!$I$5:$I$192,$D28,  '2 Self-Assessment Questionnaire'!$L$5:$L$192,$E$11)</f>
        <v>9</v>
      </c>
      <c r="F28" s="214" t="s">
        <v>581</v>
      </c>
      <c r="G28" s="221">
        <f>M28</f>
        <v>9</v>
      </c>
      <c r="H28" s="226">
        <f>COUNTIFS('2 Self-Assessment Questionnaire'!$K$5:$K$192,$C$27, '2 Self-Assessment Questionnaire'!$I$5:$I$192,$D28,  '2 Self-Assessment Questionnaire'!$L$5:$L$192,$H$11)</f>
        <v>0</v>
      </c>
      <c r="I28" s="214" t="s">
        <v>581</v>
      </c>
      <c r="J28" s="221">
        <f>M28</f>
        <v>9</v>
      </c>
      <c r="K28" s="226">
        <f>COUNTIFS('2 Self-Assessment Questionnaire'!$K$5:$K$192,$C$27, '2 Self-Assessment Questionnaire'!$I$5:$I$192,$D28,  '2 Self-Assessment Questionnaire'!$L$5:$L$192,$K$11)</f>
        <v>0</v>
      </c>
      <c r="L28" s="214" t="s">
        <v>581</v>
      </c>
      <c r="M28" s="221">
        <f>COUNTIFS('2 Self-Assessment Questionnaire'!$K$5:$K$192,$C$27,'2 Self-Assessment Questionnaire'!$I$5:$I$192,D28)</f>
        <v>9</v>
      </c>
      <c r="O28" s="448" t="str">
        <f>FX!$C$77</f>
        <v>Intermediate</v>
      </c>
      <c r="P28" s="449"/>
      <c r="Q28" s="209">
        <f>IF(G28=0,FX!$C$103,((E28+K28)/G28))</f>
        <v>1</v>
      </c>
      <c r="R28" s="211">
        <f t="shared" si="2"/>
        <v>1</v>
      </c>
      <c r="S28" s="209">
        <f>IF(G28=0,0,IF(Q28&gt;0,100%-Q28,0))</f>
        <v>0</v>
      </c>
      <c r="U28" s="311" t="s">
        <v>1271</v>
      </c>
      <c r="V28" s="248" t="str">
        <f>CONCATENATE(FX!E28,FX!U28,FX!G28)</f>
        <v>9 / 9</v>
      </c>
      <c r="W28" s="249" t="str">
        <f>CONCATENATE(FX!H28,FX!U28,FX!J28)</f>
        <v>0 / 9</v>
      </c>
      <c r="X28" s="249" t="str">
        <f>CONCATENATE(FX!K28,FX!U28,FX!M28)</f>
        <v>0 / 9</v>
      </c>
    </row>
    <row r="29" spans="3:24" ht="15">
      <c r="C29" s="446"/>
      <c r="D29" s="221" t="str">
        <f>FX!$C$78</f>
        <v>Advanced</v>
      </c>
      <c r="E29" s="226">
        <f>COUNTIFS('2 Self-Assessment Questionnaire'!$K$5:$K$192,$C$27, '2 Self-Assessment Questionnaire'!$I$5:$I$192,$D29,  '2 Self-Assessment Questionnaire'!$L$5:$L$192,$E$11)</f>
        <v>1</v>
      </c>
      <c r="F29" s="214" t="s">
        <v>581</v>
      </c>
      <c r="G29" s="221">
        <f>M29</f>
        <v>2</v>
      </c>
      <c r="H29" s="226">
        <f>COUNTIFS('2 Self-Assessment Questionnaire'!$K$5:$K$192,$C$27, '2 Self-Assessment Questionnaire'!$I$5:$I$192,$D29,  '2 Self-Assessment Questionnaire'!$L$5:$L$192,$H$11)</f>
        <v>0</v>
      </c>
      <c r="I29" s="214" t="s">
        <v>581</v>
      </c>
      <c r="J29" s="221">
        <f>M29</f>
        <v>2</v>
      </c>
      <c r="K29" s="226">
        <f>COUNTIFS('2 Self-Assessment Questionnaire'!$K$5:$K$192,$C$27, '2 Self-Assessment Questionnaire'!$I$5:$I$192,$D29,  '2 Self-Assessment Questionnaire'!$L$5:$L$192,$K$11)</f>
        <v>0</v>
      </c>
      <c r="L29" s="214" t="s">
        <v>581</v>
      </c>
      <c r="M29" s="221">
        <f>COUNTIFS('2 Self-Assessment Questionnaire'!$K$5:$K$192,$C$27,'2 Self-Assessment Questionnaire'!$I$5:$I$192,D29)</f>
        <v>2</v>
      </c>
      <c r="O29" s="227" t="str">
        <f>FX!$C$78</f>
        <v>Advanced</v>
      </c>
      <c r="P29" s="228"/>
      <c r="Q29" s="209">
        <f>IF(G29=0,FX!$C$103,((E29+K29)/G29))</f>
        <v>0.5</v>
      </c>
      <c r="R29" s="211">
        <f t="shared" si="2"/>
        <v>0.5</v>
      </c>
      <c r="S29" s="209">
        <f>IF(G29=0,0,IF(Q29&gt;0,100%-Q29,0))</f>
        <v>0.5</v>
      </c>
      <c r="U29" s="311" t="s">
        <v>1271</v>
      </c>
      <c r="V29" s="248" t="str">
        <f>CONCATENATE(FX!E29,FX!U29,FX!G29)</f>
        <v>1 / 2</v>
      </c>
      <c r="W29" s="249" t="str">
        <f>CONCATENATE(FX!H29,FX!U29,FX!J29)</f>
        <v>0 / 2</v>
      </c>
      <c r="X29" s="249" t="str">
        <f>CONCATENATE(FX!K29,FX!U29,FX!M29)</f>
        <v>0 / 2</v>
      </c>
    </row>
    <row r="30" spans="3:24" ht="15" thickBot="1">
      <c r="C30" s="447"/>
      <c r="D30" s="221" t="str">
        <f>FX!$C$79</f>
        <v>Not Applicable</v>
      </c>
      <c r="E30" s="226">
        <f>COUNTIFS('2 Self-Assessment Questionnaire'!$K$5:$K$192,$C$27, '2 Self-Assessment Questionnaire'!$L$5:$L$192,$D$30)</f>
        <v>0</v>
      </c>
      <c r="F30" s="221" t="s">
        <v>584</v>
      </c>
      <c r="G30" s="226"/>
      <c r="H30" s="226"/>
      <c r="I30" s="226"/>
      <c r="J30" s="226"/>
      <c r="K30" s="226"/>
      <c r="L30" s="226"/>
      <c r="M30" s="226"/>
      <c r="O30" s="448" t="str">
        <f>FX!$C$79</f>
        <v>Not Applicable</v>
      </c>
      <c r="P30" s="449"/>
      <c r="Q30" s="209" t="str">
        <f>IF(SUM(K27:K29)=0,C101,(SUM(K27:K29)/(SUM(M27:M29))))</f>
        <v>All</v>
      </c>
      <c r="R30" s="211">
        <f t="shared" si="2"/>
        <v>0</v>
      </c>
      <c r="S30" s="209">
        <f>IF(G30=0,0,IF(Q30&gt;0,100%-Q30,0))</f>
        <v>0</v>
      </c>
      <c r="V30" s="248" t="str">
        <f>CONCATENATE(FX!E30,FX!U30,FX!G30)</f>
        <v>0</v>
      </c>
      <c r="W30" s="249" t="str">
        <f>CONCATENATE(FX!H30,FX!U30,FX!J30)</f>
        <v/>
      </c>
      <c r="X30" s="249" t="str">
        <f>CONCATENATE(FX!K30,FX!U30,FX!M30)</f>
        <v/>
      </c>
    </row>
    <row r="31" spans="3:24" ht="15.75" thickBot="1">
      <c r="C31" s="280"/>
      <c r="D31" s="216"/>
      <c r="E31" s="216"/>
      <c r="F31" s="216"/>
      <c r="G31" s="216"/>
      <c r="H31" s="216"/>
      <c r="I31" s="216"/>
      <c r="J31" s="216"/>
      <c r="K31" s="216"/>
      <c r="L31" s="216"/>
      <c r="M31" s="216"/>
      <c r="O31" s="216"/>
      <c r="P31" s="216"/>
      <c r="Q31" s="216"/>
      <c r="R31" s="216"/>
      <c r="S31" s="216"/>
      <c r="V31" s="33" t="str">
        <f>CONCATENATE(FX!E31,FX!U31,FX!G31)</f>
        <v/>
      </c>
      <c r="W31" s="33" t="str">
        <f>CONCATENATE(FX!H31,FX!U31,FX!J31)</f>
        <v/>
      </c>
      <c r="X31" s="33" t="str">
        <f>CONCATENATE(FX!K31,FX!U31,FX!M31)</f>
        <v/>
      </c>
    </row>
    <row r="32" spans="3:24" ht="15">
      <c r="C32" s="445" t="str">
        <f>FX!C86</f>
        <v>Chemical Control</v>
      </c>
      <c r="D32" s="221" t="str">
        <f>FX!$C$76</f>
        <v>Essential</v>
      </c>
      <c r="E32" s="226">
        <f>COUNTIFS('2 Self-Assessment Questionnaire'!$K$5:$K$192,$C$32, '2 Self-Assessment Questionnaire'!$I$5:$I$192,$D32,  '2 Self-Assessment Questionnaire'!$L$5:$L$192,$E$11)</f>
        <v>8</v>
      </c>
      <c r="F32" s="214" t="s">
        <v>581</v>
      </c>
      <c r="G32" s="221">
        <f>M32</f>
        <v>9</v>
      </c>
      <c r="H32" s="226">
        <f>COUNTIFS('2 Self-Assessment Questionnaire'!$K$5:$K$192,$C$32, '2 Self-Assessment Questionnaire'!$I$5:$I$192,$D32,  '2 Self-Assessment Questionnaire'!$L$5:$L$192,$H$11)</f>
        <v>0</v>
      </c>
      <c r="I32" s="214" t="s">
        <v>581</v>
      </c>
      <c r="J32" s="221">
        <f>M32</f>
        <v>9</v>
      </c>
      <c r="K32" s="226">
        <f>COUNTIFS('2 Self-Assessment Questionnaire'!$K$5:$K$192,$C$32, '2 Self-Assessment Questionnaire'!$I$5:$I$192,$D32,  '2 Self-Assessment Questionnaire'!$L$5:$L$192,$K$11)</f>
        <v>0</v>
      </c>
      <c r="L32" s="214" t="s">
        <v>581</v>
      </c>
      <c r="M32" s="221">
        <f>COUNTIFS('2 Self-Assessment Questionnaire'!$K$5:$K$192,$C$32,'2 Self-Assessment Questionnaire'!$I$5:$I$192,D32)</f>
        <v>9</v>
      </c>
      <c r="O32" s="448" t="str">
        <f>FX!$C$76</f>
        <v>Essential</v>
      </c>
      <c r="P32" s="449"/>
      <c r="Q32" s="209">
        <f>IF(G32=0,FX!$C$103,((E32+K32)/G32))</f>
        <v>0.88888888888888884</v>
      </c>
      <c r="R32" s="211">
        <f t="shared" ref="R32" si="4">IF(G32=0,0,Q32)</f>
        <v>0.88888888888888884</v>
      </c>
      <c r="S32" s="209">
        <f>IF(G32=0,0,IF(Q32&gt;0,100%-Q32,0))</f>
        <v>0.11111111111111116</v>
      </c>
      <c r="U32" s="311" t="s">
        <v>1271</v>
      </c>
      <c r="V32" s="248" t="str">
        <f>CONCATENATE(FX!E32,FX!U32,FX!G32)</f>
        <v>8 / 9</v>
      </c>
      <c r="W32" s="249" t="str">
        <f>CONCATENATE(FX!H32,FX!U32,FX!J32)</f>
        <v>0 / 9</v>
      </c>
      <c r="X32" s="249" t="str">
        <f>CONCATENATE(FX!K32,FX!U32,FX!M32)</f>
        <v>0 / 9</v>
      </c>
    </row>
    <row r="33" spans="3:24" ht="15">
      <c r="C33" s="446"/>
      <c r="D33" s="221" t="str">
        <f>FX!$C$77</f>
        <v>Intermediate</v>
      </c>
      <c r="E33" s="226">
        <f>COUNTIFS('2 Self-Assessment Questionnaire'!$K$5:$K$192,$C$32, '2 Self-Assessment Questionnaire'!$I$5:$I$192,$D33,  '2 Self-Assessment Questionnaire'!$L$5:$L$192,$E$11)</f>
        <v>6</v>
      </c>
      <c r="F33" s="214" t="s">
        <v>581</v>
      </c>
      <c r="G33" s="221">
        <f>M33</f>
        <v>7</v>
      </c>
      <c r="H33" s="226">
        <f>COUNTIFS('2 Self-Assessment Questionnaire'!$K$5:$K$192,$C$32, '2 Self-Assessment Questionnaire'!$I$5:$I$192,$D33,  '2 Self-Assessment Questionnaire'!$L$5:$L$192,$H$11)</f>
        <v>0</v>
      </c>
      <c r="I33" s="214" t="s">
        <v>581</v>
      </c>
      <c r="J33" s="221">
        <f>M33</f>
        <v>7</v>
      </c>
      <c r="K33" s="226">
        <f>COUNTIFS('2 Self-Assessment Questionnaire'!$K$5:$K$192,$C$32, '2 Self-Assessment Questionnaire'!$I$5:$I$192,$D33,  '2 Self-Assessment Questionnaire'!$L$5:$L$192,$K$11)</f>
        <v>0</v>
      </c>
      <c r="L33" s="214" t="s">
        <v>581</v>
      </c>
      <c r="M33" s="221">
        <f>COUNTIFS('2 Self-Assessment Questionnaire'!$K$5:$K$192,$C$32,'2 Self-Assessment Questionnaire'!$I$5:$I$192,D33)</f>
        <v>7</v>
      </c>
      <c r="O33" s="448" t="str">
        <f>FX!$C$77</f>
        <v>Intermediate</v>
      </c>
      <c r="P33" s="449"/>
      <c r="Q33" s="209">
        <f>IF(G33=0,FX!$C$103,((E33+K33)/G33))</f>
        <v>0.8571428571428571</v>
      </c>
      <c r="R33" s="211">
        <f t="shared" si="3"/>
        <v>0.8571428571428571</v>
      </c>
      <c r="S33" s="209">
        <f>IF(G33=0,0,IF(Q33&gt;0,100%-Q33,0))</f>
        <v>0.1428571428571429</v>
      </c>
      <c r="U33" s="311" t="s">
        <v>1271</v>
      </c>
      <c r="V33" s="248" t="str">
        <f>CONCATENATE(FX!E33,FX!U33,FX!G33)</f>
        <v>6 / 7</v>
      </c>
      <c r="W33" s="249" t="str">
        <f>CONCATENATE(FX!H33,FX!U33,FX!J33)</f>
        <v>0 / 7</v>
      </c>
      <c r="X33" s="249" t="str">
        <f>CONCATENATE(FX!K33,FX!U33,FX!M33)</f>
        <v>0 / 7</v>
      </c>
    </row>
    <row r="34" spans="3:24" ht="15">
      <c r="C34" s="446"/>
      <c r="D34" s="221" t="str">
        <f>FX!$C$78</f>
        <v>Advanced</v>
      </c>
      <c r="E34" s="226">
        <f>COUNTIFS('2 Self-Assessment Questionnaire'!$K$5:$K$192,$C$32, '2 Self-Assessment Questionnaire'!$I$5:$I$192,$D34,  '2 Self-Assessment Questionnaire'!$L$5:$L$192,$E$11)</f>
        <v>0</v>
      </c>
      <c r="F34" s="214" t="s">
        <v>581</v>
      </c>
      <c r="G34" s="221">
        <f>M34</f>
        <v>0</v>
      </c>
      <c r="H34" s="226">
        <f>COUNTIFS('2 Self-Assessment Questionnaire'!$K$5:$K$192,$C$32, '2 Self-Assessment Questionnaire'!$I$5:$I$192,$D34,  '2 Self-Assessment Questionnaire'!$L$5:$L$192,$H$11)</f>
        <v>0</v>
      </c>
      <c r="I34" s="214" t="s">
        <v>581</v>
      </c>
      <c r="J34" s="221">
        <f>M34</f>
        <v>0</v>
      </c>
      <c r="K34" s="226">
        <f>COUNTIFS('2 Self-Assessment Questionnaire'!$K$5:$K$192,$C$32, '2 Self-Assessment Questionnaire'!$I$5:$I$192,$D34,  '2 Self-Assessment Questionnaire'!$L$5:$L$192,$K$11)</f>
        <v>0</v>
      </c>
      <c r="L34" s="214" t="s">
        <v>581</v>
      </c>
      <c r="M34" s="221">
        <f>COUNTIFS('2 Self-Assessment Questionnaire'!$K$5:$K$192,$C$32,'2 Self-Assessment Questionnaire'!$I$5:$I$192,D34)</f>
        <v>0</v>
      </c>
      <c r="O34" s="448" t="str">
        <f>FX!$C$78</f>
        <v>Advanced</v>
      </c>
      <c r="P34" s="449"/>
      <c r="Q34" s="209" t="str">
        <f>IF(G34=0,FX!$C$103,((E34+K34)/G34))</f>
        <v>-</v>
      </c>
      <c r="R34" s="211">
        <f t="shared" si="3"/>
        <v>0</v>
      </c>
      <c r="S34" s="209">
        <f>IF(G34=0,0,IF(Q34&gt;0,100%-Q34,0))</f>
        <v>0</v>
      </c>
      <c r="U34" s="311" t="s">
        <v>1271</v>
      </c>
      <c r="V34" s="248" t="str">
        <f>CONCATENATE(FX!E34,FX!U34,FX!G34)</f>
        <v>0 / 0</v>
      </c>
      <c r="W34" s="249" t="str">
        <f>CONCATENATE(FX!H34,FX!U34,FX!J34)</f>
        <v>0 / 0</v>
      </c>
      <c r="X34" s="249" t="str">
        <f>CONCATENATE(FX!K34,FX!U34,FX!M34)</f>
        <v>0 / 0</v>
      </c>
    </row>
    <row r="35" spans="3:24" ht="15" thickBot="1">
      <c r="C35" s="447"/>
      <c r="D35" s="221" t="str">
        <f>FX!$C$79</f>
        <v>Not Applicable</v>
      </c>
      <c r="E35" s="226">
        <f>COUNTIFS('2 Self-Assessment Questionnaire'!$K$5:$K$192,$C$32, '2 Self-Assessment Questionnaire'!$L$5:$L$192,$D$35)</f>
        <v>0</v>
      </c>
      <c r="F35" s="221" t="s">
        <v>584</v>
      </c>
      <c r="G35" s="226"/>
      <c r="H35" s="226"/>
      <c r="I35" s="226"/>
      <c r="J35" s="226"/>
      <c r="K35" s="226"/>
      <c r="L35" s="226"/>
      <c r="M35" s="226"/>
      <c r="O35" s="448" t="str">
        <f>FX!$C$79</f>
        <v>Not Applicable</v>
      </c>
      <c r="P35" s="449"/>
      <c r="Q35" s="209" t="str">
        <f>IF(SUM(K32:K34)=0,C101,(SUM(K32:K34)/(SUM(M32:M34))))</f>
        <v>All</v>
      </c>
      <c r="R35" s="211">
        <f t="shared" si="3"/>
        <v>0</v>
      </c>
      <c r="S35" s="209">
        <f>IF(G35=0,0,IF(Q35&gt;0,100%-Q35,0))</f>
        <v>0</v>
      </c>
      <c r="V35" s="248" t="str">
        <f>CONCATENATE(FX!E35,FX!U35,FX!G35)</f>
        <v>0</v>
      </c>
      <c r="W35" s="249" t="str">
        <f>CONCATENATE(FX!H35,FX!U35,FX!J35)</f>
        <v/>
      </c>
      <c r="X35" s="249" t="str">
        <f>CONCATENATE(FX!K35,FX!U35,FX!M35)</f>
        <v/>
      </c>
    </row>
    <row r="36" spans="3:24" ht="15.75" thickBot="1">
      <c r="C36" s="280"/>
      <c r="D36" s="216"/>
      <c r="E36" s="216"/>
      <c r="F36" s="216"/>
      <c r="G36" s="216"/>
      <c r="H36" s="216"/>
      <c r="I36" s="216"/>
      <c r="J36" s="216"/>
      <c r="K36" s="216"/>
      <c r="L36" s="216"/>
      <c r="M36" s="216"/>
      <c r="O36" s="216"/>
      <c r="P36" s="216"/>
      <c r="Q36" s="216"/>
      <c r="R36" s="216"/>
      <c r="S36" s="216"/>
      <c r="V36" s="33" t="str">
        <f>CONCATENATE(FX!E36,FX!U36,FX!G36)</f>
        <v/>
      </c>
      <c r="W36" s="33" t="str">
        <f>CONCATENATE(FX!H36,FX!U36,FX!J36)</f>
        <v/>
      </c>
      <c r="X36" s="33" t="str">
        <f>CONCATENATE(FX!K36,FX!U36,FX!M36)</f>
        <v/>
      </c>
    </row>
    <row r="37" spans="3:24" ht="15">
      <c r="C37" s="445" t="str">
        <f>FX!C87</f>
        <v>Integrated Pest Management</v>
      </c>
      <c r="D37" s="221" t="str">
        <f>FX!$C$76</f>
        <v>Essential</v>
      </c>
      <c r="E37" s="226">
        <f>COUNTIFS('2 Self-Assessment Questionnaire'!$K$5:$K$192,$C$37, '2 Self-Assessment Questionnaire'!$I$5:$I$192,$D37,  '2 Self-Assessment Questionnaire'!$L$5:$L$192,$E$11)</f>
        <v>0</v>
      </c>
      <c r="F37" s="214" t="s">
        <v>581</v>
      </c>
      <c r="G37" s="221">
        <f>M37</f>
        <v>0</v>
      </c>
      <c r="H37" s="226">
        <f>COUNTIFS('2 Self-Assessment Questionnaire'!$K$5:$K$192,$C$37, '2 Self-Assessment Questionnaire'!$I$5:$I$192,$D37,  '2 Self-Assessment Questionnaire'!$L$5:$L$192,$H$11)</f>
        <v>0</v>
      </c>
      <c r="I37" s="214" t="s">
        <v>581</v>
      </c>
      <c r="J37" s="221">
        <f>M37</f>
        <v>0</v>
      </c>
      <c r="K37" s="226">
        <f>COUNTIFS('2 Self-Assessment Questionnaire'!$K$5:$K$192,$C$37, '2 Self-Assessment Questionnaire'!$I$5:$I$192,$D37,  '2 Self-Assessment Questionnaire'!$L$5:$L$192,$K$11)</f>
        <v>0</v>
      </c>
      <c r="L37" s="214" t="s">
        <v>581</v>
      </c>
      <c r="M37" s="221">
        <f>COUNTIFS('2 Self-Assessment Questionnaire'!$K$5:$K$192,$C$37,'2 Self-Assessment Questionnaire'!$I$5:$I$192,D37)</f>
        <v>0</v>
      </c>
      <c r="O37" s="448" t="str">
        <f>FX!$C$76</f>
        <v>Essential</v>
      </c>
      <c r="P37" s="449"/>
      <c r="Q37" s="209" t="str">
        <f>IF(G37=0,FX!$C$103,((E37+K37)/G37))</f>
        <v>-</v>
      </c>
      <c r="R37" s="211">
        <f t="shared" si="2"/>
        <v>0</v>
      </c>
      <c r="S37" s="209">
        <f>IF(G37=0,0,IF(Q37&gt;0,100%-Q37,0))</f>
        <v>0</v>
      </c>
      <c r="U37" s="311" t="s">
        <v>1271</v>
      </c>
      <c r="V37" s="248" t="str">
        <f>CONCATENATE(FX!E37,FX!U37,FX!G37)</f>
        <v>0 / 0</v>
      </c>
      <c r="W37" s="249" t="str">
        <f>CONCATENATE(FX!H37,FX!U37,FX!J37)</f>
        <v>0 / 0</v>
      </c>
      <c r="X37" s="249" t="str">
        <f>CONCATENATE(FX!K37,FX!U37,FX!M37)</f>
        <v>0 / 0</v>
      </c>
    </row>
    <row r="38" spans="3:24" ht="15">
      <c r="C38" s="446"/>
      <c r="D38" s="221" t="str">
        <f>FX!$C$77</f>
        <v>Intermediate</v>
      </c>
      <c r="E38" s="226">
        <f>COUNTIFS('2 Self-Assessment Questionnaire'!$K$5:$K$192,$C$37, '2 Self-Assessment Questionnaire'!$I$5:$I$192,$D38,  '2 Self-Assessment Questionnaire'!$L$5:$L$192,$E$11)</f>
        <v>5</v>
      </c>
      <c r="F38" s="214" t="s">
        <v>581</v>
      </c>
      <c r="G38" s="221">
        <f>M38</f>
        <v>5</v>
      </c>
      <c r="H38" s="226">
        <f>COUNTIFS('2 Self-Assessment Questionnaire'!$K$5:$K$192,$C$37, '2 Self-Assessment Questionnaire'!$I$5:$I$192,$D38,  '2 Self-Assessment Questionnaire'!$L$5:$L$192,$H$11)</f>
        <v>0</v>
      </c>
      <c r="I38" s="214" t="s">
        <v>581</v>
      </c>
      <c r="J38" s="221">
        <f>M38</f>
        <v>5</v>
      </c>
      <c r="K38" s="226">
        <f>COUNTIFS('2 Self-Assessment Questionnaire'!$K$5:$K$192,$C$37, '2 Self-Assessment Questionnaire'!$I$5:$I$192,$D38,  '2 Self-Assessment Questionnaire'!$L$5:$L$192,$K$11)</f>
        <v>0</v>
      </c>
      <c r="L38" s="214" t="s">
        <v>581</v>
      </c>
      <c r="M38" s="221">
        <f>COUNTIFS('2 Self-Assessment Questionnaire'!$K$5:$K$192,$C$37,'2 Self-Assessment Questionnaire'!$I$5:$I$192,D38)</f>
        <v>5</v>
      </c>
      <c r="O38" s="448" t="str">
        <f>FX!$C$77</f>
        <v>Intermediate</v>
      </c>
      <c r="P38" s="449"/>
      <c r="Q38" s="209">
        <f>IF(G38=0,FX!$C$103,((E38+K38)/G38))</f>
        <v>1</v>
      </c>
      <c r="R38" s="211">
        <f t="shared" si="2"/>
        <v>1</v>
      </c>
      <c r="S38" s="209">
        <f>IF(G38=0,0,IF(Q38&gt;0,100%-Q38,0))</f>
        <v>0</v>
      </c>
      <c r="U38" s="311" t="s">
        <v>1271</v>
      </c>
      <c r="V38" s="248" t="str">
        <f>CONCATENATE(FX!E38,FX!U38,FX!G38)</f>
        <v>5 / 5</v>
      </c>
      <c r="W38" s="249" t="str">
        <f>CONCATENATE(FX!H38,FX!U38,FX!J38)</f>
        <v>0 / 5</v>
      </c>
      <c r="X38" s="249" t="str">
        <f>CONCATENATE(FX!K38,FX!U38,FX!M38)</f>
        <v>0 / 5</v>
      </c>
    </row>
    <row r="39" spans="3:24" ht="15">
      <c r="C39" s="446"/>
      <c r="D39" s="221" t="str">
        <f>FX!$C$78</f>
        <v>Advanced</v>
      </c>
      <c r="E39" s="226">
        <f>COUNTIFS('2 Self-Assessment Questionnaire'!$K$5:$K$192,$C$37, '2 Self-Assessment Questionnaire'!$I$5:$I$192,$D39,  '2 Self-Assessment Questionnaire'!$L$5:$L$192,$E$11)</f>
        <v>0</v>
      </c>
      <c r="F39" s="214" t="s">
        <v>581</v>
      </c>
      <c r="G39" s="221">
        <f>M39</f>
        <v>0</v>
      </c>
      <c r="H39" s="226">
        <f>COUNTIFS('2 Self-Assessment Questionnaire'!$K$5:$K$192,$C$37, '2 Self-Assessment Questionnaire'!$I$5:$I$192,$D39,  '2 Self-Assessment Questionnaire'!$L$5:$L$192,$H$11)</f>
        <v>0</v>
      </c>
      <c r="I39" s="214" t="s">
        <v>581</v>
      </c>
      <c r="J39" s="221">
        <f>M39</f>
        <v>0</v>
      </c>
      <c r="K39" s="226">
        <f>COUNTIFS('2 Self-Assessment Questionnaire'!$K$5:$K$192,$C$37, '2 Self-Assessment Questionnaire'!$I$5:$I$192,$D39,  '2 Self-Assessment Questionnaire'!$L$5:$L$192,$K$11)</f>
        <v>0</v>
      </c>
      <c r="L39" s="214" t="s">
        <v>581</v>
      </c>
      <c r="M39" s="221">
        <f>COUNTIFS('2 Self-Assessment Questionnaire'!$K$5:$K$192,$C$37,'2 Self-Assessment Questionnaire'!$I$5:$I$192,D39)</f>
        <v>0</v>
      </c>
      <c r="O39" s="448" t="str">
        <f>FX!$C$78</f>
        <v>Advanced</v>
      </c>
      <c r="P39" s="449"/>
      <c r="Q39" s="209" t="str">
        <f>IF(G39=0,FX!$C$103,((E39+K39)/G39))</f>
        <v>-</v>
      </c>
      <c r="R39" s="211">
        <f t="shared" si="2"/>
        <v>0</v>
      </c>
      <c r="S39" s="209">
        <f>IF(G39=0,0,IF(Q39&gt;0,100%-Q39,0))</f>
        <v>0</v>
      </c>
      <c r="U39" s="311" t="s">
        <v>1271</v>
      </c>
      <c r="V39" s="248" t="str">
        <f>CONCATENATE(FX!E39,FX!U39,FX!G39)</f>
        <v>0 / 0</v>
      </c>
      <c r="W39" s="249" t="str">
        <f>CONCATENATE(FX!H39,FX!U39,FX!J39)</f>
        <v>0 / 0</v>
      </c>
      <c r="X39" s="249" t="str">
        <f>CONCATENATE(FX!K39,FX!U39,FX!M39)</f>
        <v>0 / 0</v>
      </c>
    </row>
    <row r="40" spans="3:24" ht="15" thickBot="1">
      <c r="C40" s="447"/>
      <c r="D40" s="221" t="str">
        <f>FX!$C$79</f>
        <v>Not Applicable</v>
      </c>
      <c r="E40" s="226">
        <f>COUNTIFS('2 Self-Assessment Questionnaire'!$K$5:$K$192,$C$37, '2 Self-Assessment Questionnaire'!$L$5:$L$192,$D$15)</f>
        <v>0</v>
      </c>
      <c r="F40" s="221" t="s">
        <v>584</v>
      </c>
      <c r="G40" s="226"/>
      <c r="H40" s="226"/>
      <c r="I40" s="226"/>
      <c r="J40" s="226"/>
      <c r="K40" s="226"/>
      <c r="L40" s="226"/>
      <c r="M40" s="226"/>
      <c r="O40" s="448" t="str">
        <f>FX!$C$79</f>
        <v>Not Applicable</v>
      </c>
      <c r="P40" s="449"/>
      <c r="Q40" s="209" t="str">
        <f>IF(SUM(K37:K39)=0,C101,(SUM(K37:K39)/(SUM(M37:M39))))</f>
        <v>All</v>
      </c>
      <c r="R40" s="211">
        <f t="shared" si="2"/>
        <v>0</v>
      </c>
      <c r="S40" s="209">
        <f>IF(G40=0,0,IF(Q40&gt;0,100%-Q40,0))</f>
        <v>0</v>
      </c>
      <c r="V40" s="248" t="str">
        <f>CONCATENATE(FX!E40,FX!U40,FX!G40)</f>
        <v>0</v>
      </c>
      <c r="W40" s="249" t="str">
        <f>CONCATENATE(FX!H40,FX!U40,FX!J40)</f>
        <v/>
      </c>
      <c r="X40" s="249" t="str">
        <f>CONCATENATE(FX!K40,FX!U40,FX!M40)</f>
        <v/>
      </c>
    </row>
    <row r="41" spans="3:24" ht="15.75" thickBot="1">
      <c r="C41" s="280"/>
      <c r="D41" s="216"/>
      <c r="E41" s="216"/>
      <c r="F41" s="216"/>
      <c r="G41" s="216"/>
      <c r="H41" s="216"/>
      <c r="I41" s="216"/>
      <c r="J41" s="216"/>
      <c r="K41" s="216"/>
      <c r="L41" s="216"/>
      <c r="M41" s="216"/>
      <c r="O41" s="216"/>
      <c r="P41" s="216"/>
      <c r="Q41" s="216"/>
      <c r="R41" s="216"/>
      <c r="S41" s="216"/>
      <c r="V41" s="33" t="str">
        <f>CONCATENATE(FX!E41,FX!U41,FX!G41)</f>
        <v/>
      </c>
      <c r="W41" s="33" t="str">
        <f>CONCATENATE(FX!H41,FX!U41,FX!J41)</f>
        <v/>
      </c>
      <c r="X41" s="33" t="str">
        <f>CONCATENATE(FX!K41,FX!U41,FX!M41)</f>
        <v/>
      </c>
    </row>
    <row r="42" spans="3:24" ht="15">
      <c r="C42" s="445" t="str">
        <f>FX!C88</f>
        <v>Waste Management</v>
      </c>
      <c r="D42" s="221" t="str">
        <f>FX!$C$76</f>
        <v>Essential</v>
      </c>
      <c r="E42" s="226">
        <f>COUNTIFS('2 Self-Assessment Questionnaire'!$K$5:$K$192,$C$42, '2 Self-Assessment Questionnaire'!$I$5:$I$192,$D42,  '2 Self-Assessment Questionnaire'!$L$5:$L$192,$E$11)</f>
        <v>0</v>
      </c>
      <c r="F42" s="214" t="s">
        <v>581</v>
      </c>
      <c r="G42" s="221">
        <f>M42</f>
        <v>0</v>
      </c>
      <c r="H42" s="226">
        <f>COUNTIFS('2 Self-Assessment Questionnaire'!$K$5:$K$192,$C$42, '2 Self-Assessment Questionnaire'!$I$5:$I$192,$D42,  '2 Self-Assessment Questionnaire'!$L$5:$L$192,$H$11)</f>
        <v>0</v>
      </c>
      <c r="I42" s="214" t="s">
        <v>581</v>
      </c>
      <c r="J42" s="221">
        <f>M42</f>
        <v>0</v>
      </c>
      <c r="K42" s="226">
        <f>COUNTIFS('2 Self-Assessment Questionnaire'!$K$5:$K$192,$C$42, '2 Self-Assessment Questionnaire'!$I$5:$I$192,$D42,  '2 Self-Assessment Questionnaire'!$L$5:$L$192,$K$11)</f>
        <v>0</v>
      </c>
      <c r="L42" s="214" t="s">
        <v>581</v>
      </c>
      <c r="M42" s="221">
        <f>COUNTIFS('2 Self-Assessment Questionnaire'!$K$5:$K$192,$C$42,'2 Self-Assessment Questionnaire'!$I$5:$I$192,D42)</f>
        <v>0</v>
      </c>
      <c r="O42" s="448" t="str">
        <f>FX!$C$76</f>
        <v>Essential</v>
      </c>
      <c r="P42" s="449"/>
      <c r="Q42" s="209" t="str">
        <f>IF(G42=0,FX!$C$103,((E42+K42)/G42))</f>
        <v>-</v>
      </c>
      <c r="R42" s="211">
        <f t="shared" ref="R42" si="5">IF(G42=0,0,Q42)</f>
        <v>0</v>
      </c>
      <c r="S42" s="209">
        <f>IF(G42=0,0,IF(Q42&gt;0,100%-Q42,0))</f>
        <v>0</v>
      </c>
      <c r="U42" s="311" t="s">
        <v>1271</v>
      </c>
      <c r="V42" s="248" t="str">
        <f>CONCATENATE(FX!E42,FX!U42,FX!G42)</f>
        <v>0 / 0</v>
      </c>
      <c r="W42" s="249" t="str">
        <f>CONCATENATE(FX!H42,FX!U42,FX!J42)</f>
        <v>0 / 0</v>
      </c>
      <c r="X42" s="249" t="str">
        <f>CONCATENATE(FX!K42,FX!U42,FX!M42)</f>
        <v>0 / 0</v>
      </c>
    </row>
    <row r="43" spans="3:24" ht="15">
      <c r="C43" s="446"/>
      <c r="D43" s="221" t="str">
        <f>FX!$C$77</f>
        <v>Intermediate</v>
      </c>
      <c r="E43" s="226">
        <f>COUNTIFS('2 Self-Assessment Questionnaire'!$K$5:$K$192,$C$42, '2 Self-Assessment Questionnaire'!$I$5:$I$192,$D43,  '2 Self-Assessment Questionnaire'!$L$5:$L$192,$E$11)</f>
        <v>2</v>
      </c>
      <c r="F43" s="214" t="s">
        <v>581</v>
      </c>
      <c r="G43" s="221">
        <f>M43</f>
        <v>3</v>
      </c>
      <c r="H43" s="226">
        <f>COUNTIFS('2 Self-Assessment Questionnaire'!$K$5:$K$192,$C$42, '2 Self-Assessment Questionnaire'!$I$5:$I$192,$D43,  '2 Self-Assessment Questionnaire'!$L$5:$L$192,$H$11)</f>
        <v>0</v>
      </c>
      <c r="I43" s="214" t="s">
        <v>581</v>
      </c>
      <c r="J43" s="221">
        <f>M43</f>
        <v>3</v>
      </c>
      <c r="K43" s="226">
        <f>COUNTIFS('2 Self-Assessment Questionnaire'!$K$5:$K$192,$C$42, '2 Self-Assessment Questionnaire'!$I$5:$I$192,$D43,  '2 Self-Assessment Questionnaire'!$L$5:$L$192,$K$11)</f>
        <v>0</v>
      </c>
      <c r="L43" s="214" t="s">
        <v>581</v>
      </c>
      <c r="M43" s="221">
        <f>COUNTIFS('2 Self-Assessment Questionnaire'!$K$5:$K$192,$C$42,'2 Self-Assessment Questionnaire'!$I$5:$I$192,D43)</f>
        <v>3</v>
      </c>
      <c r="O43" s="448" t="str">
        <f>FX!$C$77</f>
        <v>Intermediate</v>
      </c>
      <c r="P43" s="449"/>
      <c r="Q43" s="209">
        <f>IF(G43=0,FX!$C$103,((E43+K43)/G43))</f>
        <v>0.66666666666666663</v>
      </c>
      <c r="R43" s="211">
        <f t="shared" si="3"/>
        <v>0.66666666666666663</v>
      </c>
      <c r="S43" s="209">
        <f>IF(G43=0,0,IF(Q43&gt;0,100%-Q43,0))</f>
        <v>0.33333333333333337</v>
      </c>
      <c r="U43" s="311" t="s">
        <v>1271</v>
      </c>
      <c r="V43" s="248" t="str">
        <f>CONCATENATE(FX!E43,FX!U43,FX!G43)</f>
        <v>2 / 3</v>
      </c>
      <c r="W43" s="249" t="str">
        <f>CONCATENATE(FX!H43,FX!U43,FX!J43)</f>
        <v>0 / 3</v>
      </c>
      <c r="X43" s="249" t="str">
        <f>CONCATENATE(FX!K43,FX!U43,FX!M43)</f>
        <v>0 / 3</v>
      </c>
    </row>
    <row r="44" spans="3:24" ht="15">
      <c r="C44" s="446"/>
      <c r="D44" s="221" t="str">
        <f>FX!$C$78</f>
        <v>Advanced</v>
      </c>
      <c r="E44" s="226">
        <f>COUNTIFS('2 Self-Assessment Questionnaire'!$K$5:$K$192,$C$42, '2 Self-Assessment Questionnaire'!$I$5:$I$192,$D44,  '2 Self-Assessment Questionnaire'!$L$5:$L$192,$E$11)</f>
        <v>0</v>
      </c>
      <c r="F44" s="214" t="s">
        <v>581</v>
      </c>
      <c r="G44" s="221">
        <f>M44</f>
        <v>0</v>
      </c>
      <c r="H44" s="226">
        <f>COUNTIFS('2 Self-Assessment Questionnaire'!$K$5:$K$192,$C$42, '2 Self-Assessment Questionnaire'!$I$5:$I$192,$D44,  '2 Self-Assessment Questionnaire'!$L$5:$L$192,$H$11)</f>
        <v>0</v>
      </c>
      <c r="I44" s="214" t="s">
        <v>581</v>
      </c>
      <c r="J44" s="221">
        <f>M44</f>
        <v>0</v>
      </c>
      <c r="K44" s="226">
        <f>COUNTIFS('2 Self-Assessment Questionnaire'!$K$5:$K$192,$C$42, '2 Self-Assessment Questionnaire'!$I$5:$I$192,$D44,  '2 Self-Assessment Questionnaire'!$L$5:$L$192,$K$11)</f>
        <v>0</v>
      </c>
      <c r="L44" s="214" t="s">
        <v>581</v>
      </c>
      <c r="M44" s="221">
        <f>COUNTIFS('2 Self-Assessment Questionnaire'!$K$5:$K$192,$C$42,'2 Self-Assessment Questionnaire'!$I$5:$I$192,D44)</f>
        <v>0</v>
      </c>
      <c r="O44" s="448" t="str">
        <f>FX!$C$78</f>
        <v>Advanced</v>
      </c>
      <c r="P44" s="449"/>
      <c r="Q44" s="209" t="str">
        <f>IF(G44=0,FX!$C$103,((E44+K44)/G44))</f>
        <v>-</v>
      </c>
      <c r="R44" s="211">
        <f t="shared" si="3"/>
        <v>0</v>
      </c>
      <c r="S44" s="209">
        <f>IF(G44=0,0,IF(Q44&gt;0,100%-Q44,0))</f>
        <v>0</v>
      </c>
      <c r="U44" s="311" t="s">
        <v>1271</v>
      </c>
      <c r="V44" s="248" t="str">
        <f>CONCATENATE(FX!E44,FX!U44,FX!G44)</f>
        <v>0 / 0</v>
      </c>
      <c r="W44" s="249" t="str">
        <f>CONCATENATE(FX!H44,FX!U44,FX!J44)</f>
        <v>0 / 0</v>
      </c>
      <c r="X44" s="249" t="str">
        <f>CONCATENATE(FX!K44,FX!U44,FX!M44)</f>
        <v>0 / 0</v>
      </c>
    </row>
    <row r="45" spans="3:24" ht="15" thickBot="1">
      <c r="C45" s="447"/>
      <c r="D45" s="221" t="str">
        <f>FX!$C$79</f>
        <v>Not Applicable</v>
      </c>
      <c r="E45" s="226">
        <f>COUNTIFS('2 Self-Assessment Questionnaire'!$K$5:$K$192,$C$42, '2 Self-Assessment Questionnaire'!$L$5:$L$192,$D$45)</f>
        <v>0</v>
      </c>
      <c r="F45" s="221" t="s">
        <v>584</v>
      </c>
      <c r="G45" s="226"/>
      <c r="H45" s="226"/>
      <c r="I45" s="226"/>
      <c r="J45" s="226"/>
      <c r="K45" s="226"/>
      <c r="L45" s="226"/>
      <c r="M45" s="226"/>
      <c r="O45" s="448" t="str">
        <f>FX!$C$79</f>
        <v>Not Applicable</v>
      </c>
      <c r="P45" s="449"/>
      <c r="Q45" s="209" t="str">
        <f>IF(SUM(K42:K44)=0,C101,(SUM(K42:K44)/(SUM(M42:M44))))</f>
        <v>All</v>
      </c>
      <c r="R45" s="211">
        <f t="shared" si="3"/>
        <v>0</v>
      </c>
      <c r="S45" s="209">
        <f>IF(G45=0,0,IF(Q45&gt;0,100%-Q45,0))</f>
        <v>0</v>
      </c>
      <c r="V45" s="248" t="str">
        <f>CONCATENATE(FX!E45,FX!U45,FX!G45)</f>
        <v>0</v>
      </c>
      <c r="W45" s="249" t="str">
        <f>CONCATENATE(FX!H45,FX!U45,FX!J45)</f>
        <v/>
      </c>
      <c r="X45" s="249" t="str">
        <f>CONCATENATE(FX!K45,FX!U45,FX!M45)</f>
        <v/>
      </c>
    </row>
    <row r="46" spans="3:24" ht="15.75" thickBot="1">
      <c r="C46" s="280"/>
      <c r="D46" s="216"/>
      <c r="E46" s="216"/>
      <c r="F46" s="216"/>
      <c r="G46" s="216"/>
      <c r="H46" s="216"/>
      <c r="I46" s="216"/>
      <c r="J46" s="216"/>
      <c r="K46" s="216"/>
      <c r="L46" s="216"/>
      <c r="M46" s="216"/>
      <c r="O46" s="216"/>
      <c r="P46" s="216"/>
      <c r="Q46" s="216"/>
      <c r="R46" s="216"/>
      <c r="S46" s="216"/>
      <c r="V46" s="33" t="str">
        <f>CONCATENATE(FX!E46,FX!U46,FX!G46)</f>
        <v/>
      </c>
      <c r="W46" s="33" t="str">
        <f>CONCATENATE(FX!H46,FX!U46,FX!J46)</f>
        <v/>
      </c>
      <c r="X46" s="33" t="str">
        <f>CONCATENATE(FX!K46,FX!U46,FX!M46)</f>
        <v/>
      </c>
    </row>
    <row r="47" spans="3:24" ht="15">
      <c r="C47" s="445" t="str">
        <f>FX!C89</f>
        <v>Water Management</v>
      </c>
      <c r="D47" s="221" t="str">
        <f>FX!$C$76</f>
        <v>Essential</v>
      </c>
      <c r="E47" s="226">
        <f>COUNTIFS('2 Self-Assessment Questionnaire'!$K$5:$K$192,$C$47, '2 Self-Assessment Questionnaire'!$I$5:$I$192,$D47,  '2 Self-Assessment Questionnaire'!$L$5:$L$192,$E$11)</f>
        <v>4</v>
      </c>
      <c r="F47" s="214" t="s">
        <v>581</v>
      </c>
      <c r="G47" s="221">
        <f>M47</f>
        <v>4</v>
      </c>
      <c r="H47" s="226">
        <f>COUNTIFS('2 Self-Assessment Questionnaire'!$K$5:$K$192,$C$47, '2 Self-Assessment Questionnaire'!$I$5:$I$192,$D47,  '2 Self-Assessment Questionnaire'!$L$5:$L$192,$H$11)</f>
        <v>0</v>
      </c>
      <c r="I47" s="214" t="s">
        <v>581</v>
      </c>
      <c r="J47" s="221">
        <f>M47</f>
        <v>4</v>
      </c>
      <c r="K47" s="226">
        <f>COUNTIFS('2 Self-Assessment Questionnaire'!$K$5:$K$192,$C$47, '2 Self-Assessment Questionnaire'!$I$5:$I$192,$D47,  '2 Self-Assessment Questionnaire'!$L$5:$L$192,$K$11)</f>
        <v>0</v>
      </c>
      <c r="L47" s="214" t="s">
        <v>581</v>
      </c>
      <c r="M47" s="221">
        <f>COUNTIFS('2 Self-Assessment Questionnaire'!$K$5:$K$192,$C$47,'2 Self-Assessment Questionnaire'!$I$5:$I$192,D47)</f>
        <v>4</v>
      </c>
      <c r="O47" s="448" t="str">
        <f>FX!$C$76</f>
        <v>Essential</v>
      </c>
      <c r="P47" s="449"/>
      <c r="Q47" s="209">
        <f>IF(G47=0,FX!$C$103,((E47+K47)/G47))</f>
        <v>1</v>
      </c>
      <c r="R47" s="211">
        <f t="shared" si="2"/>
        <v>1</v>
      </c>
      <c r="S47" s="209">
        <f>IF(G47=0,0,IF(Q47&gt;0,100%-Q47,0))</f>
        <v>0</v>
      </c>
      <c r="U47" s="311" t="s">
        <v>1271</v>
      </c>
      <c r="V47" s="248" t="str">
        <f>CONCATENATE(FX!E47,FX!U47,FX!G47)</f>
        <v>4 / 4</v>
      </c>
      <c r="W47" s="249" t="str">
        <f>CONCATENATE(FX!H47,FX!U47,FX!J47)</f>
        <v>0 / 4</v>
      </c>
      <c r="X47" s="249" t="str">
        <f>CONCATENATE(FX!K47,FX!U47,FX!M47)</f>
        <v>0 / 4</v>
      </c>
    </row>
    <row r="48" spans="3:24" ht="15">
      <c r="C48" s="446"/>
      <c r="D48" s="221" t="str">
        <f>FX!$C$77</f>
        <v>Intermediate</v>
      </c>
      <c r="E48" s="226">
        <f>COUNTIFS('2 Self-Assessment Questionnaire'!$K$5:$K$192,$C$47, '2 Self-Assessment Questionnaire'!$I$5:$I$192,$D48,  '2 Self-Assessment Questionnaire'!$L$5:$L$192,$E$11)</f>
        <v>4</v>
      </c>
      <c r="F48" s="214" t="s">
        <v>581</v>
      </c>
      <c r="G48" s="221">
        <f>M48</f>
        <v>7</v>
      </c>
      <c r="H48" s="226">
        <f>COUNTIFS('2 Self-Assessment Questionnaire'!$K$5:$K$192,$C$47, '2 Self-Assessment Questionnaire'!$I$5:$I$192,$D48,  '2 Self-Assessment Questionnaire'!$L$5:$L$192,$H$11)</f>
        <v>0</v>
      </c>
      <c r="I48" s="214" t="s">
        <v>581</v>
      </c>
      <c r="J48" s="221">
        <f>M48</f>
        <v>7</v>
      </c>
      <c r="K48" s="226">
        <f>COUNTIFS('2 Self-Assessment Questionnaire'!$K$5:$K$192,$C$47, '2 Self-Assessment Questionnaire'!$I$5:$I$192,$D48,  '2 Self-Assessment Questionnaire'!$L$5:$L$192,$K$11)</f>
        <v>0</v>
      </c>
      <c r="L48" s="214" t="s">
        <v>581</v>
      </c>
      <c r="M48" s="221">
        <f>COUNTIFS('2 Self-Assessment Questionnaire'!$K$5:$K$192,$C$47,'2 Self-Assessment Questionnaire'!$I$5:$I$192,D48)</f>
        <v>7</v>
      </c>
      <c r="O48" s="448" t="str">
        <f>FX!$C$77</f>
        <v>Intermediate</v>
      </c>
      <c r="P48" s="449"/>
      <c r="Q48" s="209">
        <f>IF(G48=0,FX!$C$103,((E48+K48)/G48))</f>
        <v>0.5714285714285714</v>
      </c>
      <c r="R48" s="211">
        <f t="shared" si="2"/>
        <v>0.5714285714285714</v>
      </c>
      <c r="S48" s="209">
        <f>IF(G48=0,0,IF(Q48&gt;0,100%-Q48,0))</f>
        <v>0.4285714285714286</v>
      </c>
      <c r="U48" s="311" t="s">
        <v>1271</v>
      </c>
      <c r="V48" s="248" t="str">
        <f>CONCATENATE(FX!E48,FX!U48,FX!G48)</f>
        <v>4 / 7</v>
      </c>
      <c r="W48" s="249" t="str">
        <f>CONCATENATE(FX!H48,FX!U48,FX!J48)</f>
        <v>0 / 7</v>
      </c>
      <c r="X48" s="249" t="str">
        <f>CONCATENATE(FX!K48,FX!U48,FX!M48)</f>
        <v>0 / 7</v>
      </c>
    </row>
    <row r="49" spans="3:24" ht="15">
      <c r="C49" s="446"/>
      <c r="D49" s="221" t="str">
        <f>FX!$C$78</f>
        <v>Advanced</v>
      </c>
      <c r="E49" s="226">
        <f>COUNTIFS('2 Self-Assessment Questionnaire'!$K$5:$K$192,$C$47, '2 Self-Assessment Questionnaire'!$I$5:$I$192,$D49,  '2 Self-Assessment Questionnaire'!$L$5:$L$192,$E$11)</f>
        <v>0</v>
      </c>
      <c r="F49" s="214" t="s">
        <v>581</v>
      </c>
      <c r="G49" s="221">
        <f>M49</f>
        <v>2</v>
      </c>
      <c r="H49" s="226">
        <f>COUNTIFS('2 Self-Assessment Questionnaire'!$K$5:$K$192,$C$47, '2 Self-Assessment Questionnaire'!$I$5:$I$192,$D49,  '2 Self-Assessment Questionnaire'!$L$5:$L$192,$H$11)</f>
        <v>0</v>
      </c>
      <c r="I49" s="214" t="s">
        <v>581</v>
      </c>
      <c r="J49" s="221">
        <f>M49</f>
        <v>2</v>
      </c>
      <c r="K49" s="226">
        <f>COUNTIFS('2 Self-Assessment Questionnaire'!$K$5:$K$192,$C$47, '2 Self-Assessment Questionnaire'!$I$5:$I$192,$D49,  '2 Self-Assessment Questionnaire'!$L$5:$L$192,$K$11)</f>
        <v>1</v>
      </c>
      <c r="L49" s="214" t="s">
        <v>581</v>
      </c>
      <c r="M49" s="221">
        <f>COUNTIFS('2 Self-Assessment Questionnaire'!$K$5:$K$192,$C$47,'2 Self-Assessment Questionnaire'!$I$5:$I$192,D49)</f>
        <v>2</v>
      </c>
      <c r="O49" s="448" t="str">
        <f>FX!$C$78</f>
        <v>Advanced</v>
      </c>
      <c r="P49" s="449"/>
      <c r="Q49" s="209">
        <f>IF(G49=0,FX!$C$103,((E49+K49)/G49))</f>
        <v>0.5</v>
      </c>
      <c r="R49" s="211">
        <f t="shared" si="2"/>
        <v>0.5</v>
      </c>
      <c r="S49" s="209">
        <f>IF(G49=0,0,IF(Q49&gt;0,100%-Q49,0))</f>
        <v>0.5</v>
      </c>
      <c r="U49" s="311" t="s">
        <v>1271</v>
      </c>
      <c r="V49" s="248" t="str">
        <f>CONCATENATE(FX!E49,FX!U49,FX!G49)</f>
        <v>0 / 2</v>
      </c>
      <c r="W49" s="249" t="str">
        <f>CONCATENATE(FX!H49,FX!U49,FX!J49)</f>
        <v>0 / 2</v>
      </c>
      <c r="X49" s="249" t="str">
        <f>CONCATENATE(FX!K49,FX!U49,FX!M49)</f>
        <v>1 / 2</v>
      </c>
    </row>
    <row r="50" spans="3:24" ht="15" thickBot="1">
      <c r="C50" s="447"/>
      <c r="D50" s="221" t="str">
        <f>FX!$C$79</f>
        <v>Not Applicable</v>
      </c>
      <c r="E50" s="226">
        <f>COUNTIFS('2 Self-Assessment Questionnaire'!$K$5:$K$192,$C$47, '2 Self-Assessment Questionnaire'!$L$5:$L$192,$D$50)</f>
        <v>1</v>
      </c>
      <c r="F50" s="221" t="s">
        <v>584</v>
      </c>
      <c r="G50" s="226"/>
      <c r="H50" s="226"/>
      <c r="I50" s="226"/>
      <c r="J50" s="226"/>
      <c r="K50" s="226"/>
      <c r="L50" s="226"/>
      <c r="M50" s="226"/>
      <c r="O50" s="448" t="str">
        <f>FX!$C$79</f>
        <v>Not Applicable</v>
      </c>
      <c r="P50" s="449"/>
      <c r="Q50" s="209">
        <f>IF(SUM(K47:K49)=0,C101,(SUM(K47:K49)/(SUM(M47:M49))))</f>
        <v>7.6923076923076927E-2</v>
      </c>
      <c r="R50" s="211">
        <f t="shared" si="2"/>
        <v>0</v>
      </c>
      <c r="S50" s="209">
        <f>IF(G50=0,0,IF(Q50&gt;0,100%-Q50,0))</f>
        <v>0</v>
      </c>
      <c r="V50" s="248" t="str">
        <f>CONCATENATE(FX!E50,FX!U50,FX!G50)</f>
        <v>1</v>
      </c>
      <c r="W50" s="249" t="str">
        <f>CONCATENATE(FX!H50,FX!U50,FX!J50)</f>
        <v/>
      </c>
      <c r="X50" s="249" t="str">
        <f>CONCATENATE(FX!K50,FX!U50,FX!M50)</f>
        <v/>
      </c>
    </row>
    <row r="51" spans="3:24" ht="15.75" thickBot="1">
      <c r="C51" s="280"/>
      <c r="D51" s="216"/>
      <c r="E51" s="216"/>
      <c r="F51" s="216"/>
      <c r="G51" s="216"/>
      <c r="H51" s="216"/>
      <c r="I51" s="216"/>
      <c r="J51" s="216"/>
      <c r="K51" s="216"/>
      <c r="L51" s="216"/>
      <c r="M51" s="216"/>
      <c r="O51" s="216"/>
      <c r="P51" s="216"/>
      <c r="Q51" s="216"/>
      <c r="R51" s="216"/>
      <c r="S51" s="216"/>
      <c r="V51" s="33" t="str">
        <f>CONCATENATE(FX!E51,FX!U51,FX!G51)</f>
        <v/>
      </c>
      <c r="W51" s="33" t="str">
        <f>CONCATENATE(FX!H51,FX!U51,FX!J51)</f>
        <v/>
      </c>
      <c r="X51" s="33" t="str">
        <f>CONCATENATE(FX!K51,FX!U51,FX!M51)</f>
        <v/>
      </c>
    </row>
    <row r="52" spans="3:24" ht="15">
      <c r="C52" s="445" t="str">
        <f>FX!C90</f>
        <v>Biodiversity</v>
      </c>
      <c r="D52" s="221" t="str">
        <f>FX!$C$76</f>
        <v>Essential</v>
      </c>
      <c r="E52" s="226">
        <f>COUNTIFS('2 Self-Assessment Questionnaire'!$K$5:$K$192,$C$52, '2 Self-Assessment Questionnaire'!$I$5:$I$192,$D52,  '2 Self-Assessment Questionnaire'!$L$5:$L$192,$E$11)</f>
        <v>1</v>
      </c>
      <c r="F52" s="214" t="s">
        <v>581</v>
      </c>
      <c r="G52" s="221">
        <f>M52</f>
        <v>1</v>
      </c>
      <c r="H52" s="226">
        <f>COUNTIFS('2 Self-Assessment Questionnaire'!$K$5:$K$192,$C$52, '2 Self-Assessment Questionnaire'!$I$5:$I$192,$D52,  '2 Self-Assessment Questionnaire'!$L$5:$L$192,$H$11)</f>
        <v>0</v>
      </c>
      <c r="I52" s="214" t="s">
        <v>581</v>
      </c>
      <c r="J52" s="221">
        <f>M52</f>
        <v>1</v>
      </c>
      <c r="K52" s="226">
        <f>COUNTIFS('2 Self-Assessment Questionnaire'!$K$5:$K$192,$C$52, '2 Self-Assessment Questionnaire'!$I$5:$I$192,$D52,  '2 Self-Assessment Questionnaire'!$L$5:$L$192,$K$11)</f>
        <v>0</v>
      </c>
      <c r="L52" s="214" t="s">
        <v>581</v>
      </c>
      <c r="M52" s="221">
        <f>COUNTIFS('2 Self-Assessment Questionnaire'!$K$5:$K$192,$C$52,'2 Self-Assessment Questionnaire'!$I$5:$I$192,D52)</f>
        <v>1</v>
      </c>
      <c r="O52" s="448" t="str">
        <f>FX!$C$76</f>
        <v>Essential</v>
      </c>
      <c r="P52" s="449"/>
      <c r="Q52" s="209">
        <f>IF(G52=0,FX!$C$103,((E52+K52)/G52))</f>
        <v>1</v>
      </c>
      <c r="R52" s="211">
        <f t="shared" ref="R52" si="6">IF(G52=0,0,Q52)</f>
        <v>1</v>
      </c>
      <c r="S52" s="209">
        <f>IF(G52=0,0,IF(Q52&gt;0,100%-Q52,0))</f>
        <v>0</v>
      </c>
      <c r="U52" s="311" t="s">
        <v>1271</v>
      </c>
      <c r="V52" s="248" t="str">
        <f>CONCATENATE(FX!E52,FX!U52,FX!G52)</f>
        <v>1 / 1</v>
      </c>
      <c r="W52" s="249" t="str">
        <f>CONCATENATE(FX!H52,FX!U52,FX!J52)</f>
        <v>0 / 1</v>
      </c>
      <c r="X52" s="249" t="str">
        <f>CONCATENATE(FX!K52,FX!U52,FX!M52)</f>
        <v>0 / 1</v>
      </c>
    </row>
    <row r="53" spans="3:24" ht="15">
      <c r="C53" s="446"/>
      <c r="D53" s="221" t="str">
        <f>FX!$C$77</f>
        <v>Intermediate</v>
      </c>
      <c r="E53" s="226">
        <f>COUNTIFS('2 Self-Assessment Questionnaire'!$K$5:$K$192,$C$52, '2 Self-Assessment Questionnaire'!$I$5:$I$192,$D53,  '2 Self-Assessment Questionnaire'!$L$5:$L$192,$E$11)</f>
        <v>5</v>
      </c>
      <c r="F53" s="214" t="s">
        <v>581</v>
      </c>
      <c r="G53" s="221">
        <f>M53</f>
        <v>5</v>
      </c>
      <c r="H53" s="226">
        <f>COUNTIFS('2 Self-Assessment Questionnaire'!$K$5:$K$192,$C$52, '2 Self-Assessment Questionnaire'!$I$5:$I$192,$D53,  '2 Self-Assessment Questionnaire'!$L$5:$L$192,$H$11)</f>
        <v>0</v>
      </c>
      <c r="I53" s="214" t="s">
        <v>581</v>
      </c>
      <c r="J53" s="221">
        <f>M53</f>
        <v>5</v>
      </c>
      <c r="K53" s="226">
        <f>COUNTIFS('2 Self-Assessment Questionnaire'!$K$5:$K$192,$C$52, '2 Self-Assessment Questionnaire'!$I$5:$I$192,$D53,  '2 Self-Assessment Questionnaire'!$L$5:$L$192,$K$11)</f>
        <v>0</v>
      </c>
      <c r="L53" s="214" t="s">
        <v>581</v>
      </c>
      <c r="M53" s="221">
        <f>COUNTIFS('2 Self-Assessment Questionnaire'!$K$5:$K$192,$C$52,'2 Self-Assessment Questionnaire'!$I$5:$I$192,D53)</f>
        <v>5</v>
      </c>
      <c r="O53" s="448" t="str">
        <f>FX!$C$77</f>
        <v>Intermediate</v>
      </c>
      <c r="P53" s="449"/>
      <c r="Q53" s="209">
        <f>IF(G53=0,FX!$C$103,((E53+K53)/G53))</f>
        <v>1</v>
      </c>
      <c r="R53" s="211">
        <f t="shared" si="3"/>
        <v>1</v>
      </c>
      <c r="S53" s="209">
        <f>IF(G53=0,0,IF(Q53&gt;0,100%-Q53,0))</f>
        <v>0</v>
      </c>
      <c r="U53" s="311" t="s">
        <v>1271</v>
      </c>
      <c r="V53" s="248" t="str">
        <f>CONCATENATE(FX!E53,FX!U53,FX!G53)</f>
        <v>5 / 5</v>
      </c>
      <c r="W53" s="249" t="str">
        <f>CONCATENATE(FX!H53,FX!U53,FX!J53)</f>
        <v>0 / 5</v>
      </c>
      <c r="X53" s="249" t="str">
        <f>CONCATENATE(FX!K53,FX!U53,FX!M53)</f>
        <v>0 / 5</v>
      </c>
    </row>
    <row r="54" spans="3:24" ht="15">
      <c r="C54" s="446"/>
      <c r="D54" s="221" t="str">
        <f>FX!$C$78</f>
        <v>Advanced</v>
      </c>
      <c r="E54" s="226">
        <f>COUNTIFS('2 Self-Assessment Questionnaire'!$K$5:$K$192,$C$52, '2 Self-Assessment Questionnaire'!$I$5:$I$192,$D54,  '2 Self-Assessment Questionnaire'!$L$5:$L$192,$E$11)</f>
        <v>2</v>
      </c>
      <c r="F54" s="214" t="s">
        <v>581</v>
      </c>
      <c r="G54" s="221">
        <f>M54</f>
        <v>5</v>
      </c>
      <c r="H54" s="226">
        <f>COUNTIFS('2 Self-Assessment Questionnaire'!$K$5:$K$192,$C$52, '2 Self-Assessment Questionnaire'!$I$5:$I$192,$D54,  '2 Self-Assessment Questionnaire'!$L$5:$L$192,$H$11)</f>
        <v>0</v>
      </c>
      <c r="I54" s="214" t="s">
        <v>581</v>
      </c>
      <c r="J54" s="221">
        <f>M54</f>
        <v>5</v>
      </c>
      <c r="K54" s="226">
        <f>COUNTIFS('2 Self-Assessment Questionnaire'!$K$5:$K$192,$C$52, '2 Self-Assessment Questionnaire'!$I$5:$I$192,$D54,  '2 Self-Assessment Questionnaire'!$L$5:$L$192,$K$11)</f>
        <v>0</v>
      </c>
      <c r="L54" s="214" t="s">
        <v>581</v>
      </c>
      <c r="M54" s="221">
        <f>COUNTIFS('2 Self-Assessment Questionnaire'!$K$5:$K$192,$C$52,'2 Self-Assessment Questionnaire'!$I$5:$I$192,D54)</f>
        <v>5</v>
      </c>
      <c r="O54" s="448" t="str">
        <f>FX!$C$78</f>
        <v>Advanced</v>
      </c>
      <c r="P54" s="449"/>
      <c r="Q54" s="209">
        <f>IF(G54=0,FX!$C$103,((E54+K54)/G54))</f>
        <v>0.4</v>
      </c>
      <c r="R54" s="211">
        <f t="shared" si="3"/>
        <v>0.4</v>
      </c>
      <c r="S54" s="209">
        <f>IF(G54=0,0,IF(Q54&gt;0,100%-Q54,0))</f>
        <v>0.6</v>
      </c>
      <c r="U54" s="311" t="s">
        <v>1271</v>
      </c>
      <c r="V54" s="248" t="str">
        <f>CONCATENATE(FX!E54,FX!U54,FX!G54)</f>
        <v>2 / 5</v>
      </c>
      <c r="W54" s="249" t="str">
        <f>CONCATENATE(FX!H54,FX!U54,FX!J54)</f>
        <v>0 / 5</v>
      </c>
      <c r="X54" s="249" t="str">
        <f>CONCATENATE(FX!K54,FX!U54,FX!M54)</f>
        <v>0 / 5</v>
      </c>
    </row>
    <row r="55" spans="3:24" ht="15" thickBot="1">
      <c r="C55" s="447"/>
      <c r="D55" s="221" t="str">
        <f>FX!$C$79</f>
        <v>Not Applicable</v>
      </c>
      <c r="E55" s="226">
        <f>COUNTIFS('2 Self-Assessment Questionnaire'!$K$5:$K$192,$C$52, '2 Self-Assessment Questionnaire'!$L$5:$L$192,$D$55)</f>
        <v>0</v>
      </c>
      <c r="F55" s="221" t="s">
        <v>584</v>
      </c>
      <c r="G55" s="226"/>
      <c r="H55" s="226"/>
      <c r="I55" s="226"/>
      <c r="J55" s="226"/>
      <c r="K55" s="226"/>
      <c r="L55" s="226"/>
      <c r="M55" s="226"/>
      <c r="O55" s="448" t="str">
        <f>FX!$C$79</f>
        <v>Not Applicable</v>
      </c>
      <c r="P55" s="449"/>
      <c r="Q55" s="209" t="str">
        <f>IF(SUM(K52:K54)=0,C101,(SUM(K52:K54)/(SUM(M52:M54))))</f>
        <v>All</v>
      </c>
      <c r="R55" s="211">
        <f t="shared" si="3"/>
        <v>0</v>
      </c>
      <c r="S55" s="209">
        <f>IF(G55=0,0,IF(Q55&gt;0,100%-Q55,0))</f>
        <v>0</v>
      </c>
      <c r="V55" s="248" t="str">
        <f>CONCATENATE(FX!E55,FX!U55,FX!G55)</f>
        <v>0</v>
      </c>
      <c r="W55" s="249" t="str">
        <f>CONCATENATE(FX!H55,FX!U55,FX!J55)</f>
        <v/>
      </c>
      <c r="X55" s="249" t="str">
        <f>CONCATENATE(FX!K55,FX!U55,FX!M55)</f>
        <v/>
      </c>
    </row>
    <row r="56" spans="3:24" ht="15.75" thickBot="1">
      <c r="C56" s="280"/>
      <c r="D56" s="216"/>
      <c r="E56" s="216"/>
      <c r="F56" s="216"/>
      <c r="G56" s="216"/>
      <c r="H56" s="216"/>
      <c r="I56" s="216"/>
      <c r="J56" s="216"/>
      <c r="K56" s="216"/>
      <c r="L56" s="216"/>
      <c r="M56" s="216"/>
      <c r="O56" s="216"/>
      <c r="P56" s="216"/>
      <c r="Q56" s="216"/>
      <c r="R56" s="216"/>
      <c r="S56" s="216"/>
      <c r="V56" s="33" t="str">
        <f>CONCATENATE(FX!E56,FX!U56,FX!G56)</f>
        <v/>
      </c>
      <c r="W56" s="33" t="str">
        <f>CONCATENATE(FX!H56,FX!U56,FX!J56)</f>
        <v/>
      </c>
      <c r="X56" s="33" t="str">
        <f>CONCATENATE(FX!K56,FX!U56,FX!M56)</f>
        <v/>
      </c>
    </row>
    <row r="57" spans="3:24" ht="15">
      <c r="C57" s="445" t="str">
        <f>FX!C91</f>
        <v>Air Quality and Emissions</v>
      </c>
      <c r="D57" s="221" t="str">
        <f>FX!$C$76</f>
        <v>Essential</v>
      </c>
      <c r="E57" s="226">
        <f>COUNTIFS('2 Self-Assessment Questionnaire'!$K$5:$K$192,$C$57, '2 Self-Assessment Questionnaire'!$I$5:$I$192,$D57,  '2 Self-Assessment Questionnaire'!$L$5:$L$192,$E$11)</f>
        <v>0</v>
      </c>
      <c r="F57" s="214" t="s">
        <v>581</v>
      </c>
      <c r="G57" s="221">
        <f>M57</f>
        <v>0</v>
      </c>
      <c r="H57" s="226">
        <f>COUNTIFS('2 Self-Assessment Questionnaire'!$K$5:$K$192,$C$57, '2 Self-Assessment Questionnaire'!$I$5:$I$192,$D57,  '2 Self-Assessment Questionnaire'!$L$5:$L$192,$H$11)</f>
        <v>0</v>
      </c>
      <c r="I57" s="214" t="s">
        <v>581</v>
      </c>
      <c r="J57" s="221">
        <f>M57</f>
        <v>0</v>
      </c>
      <c r="K57" s="226">
        <f>COUNTIFS('2 Self-Assessment Questionnaire'!$K$5:$K$192,$C$57, '2 Self-Assessment Questionnaire'!$I$5:$I$192,$D57,  '2 Self-Assessment Questionnaire'!$L$5:$L$192,$K$11)</f>
        <v>0</v>
      </c>
      <c r="L57" s="214" t="s">
        <v>581</v>
      </c>
      <c r="M57" s="221">
        <f>COUNTIFS('2 Self-Assessment Questionnaire'!$K$5:$K$192,$C$57,'2 Self-Assessment Questionnaire'!$I$5:$I$192,D57)</f>
        <v>0</v>
      </c>
      <c r="O57" s="448" t="str">
        <f>FX!$C$76</f>
        <v>Essential</v>
      </c>
      <c r="P57" s="449"/>
      <c r="Q57" s="209" t="str">
        <f>IF(G57=0,FX!$C$103,((E57+K57)/G57))</f>
        <v>-</v>
      </c>
      <c r="R57" s="211">
        <f t="shared" si="2"/>
        <v>0</v>
      </c>
      <c r="S57" s="209">
        <f>IF(G57=0,0,IF(Q57&gt;0,100%-Q57,0))</f>
        <v>0</v>
      </c>
      <c r="U57" s="311" t="s">
        <v>1271</v>
      </c>
      <c r="V57" s="248" t="str">
        <f>CONCATENATE(FX!E57,FX!U57,FX!G57)</f>
        <v>0 / 0</v>
      </c>
      <c r="W57" s="249" t="str">
        <f>CONCATENATE(FX!H57,FX!U57,FX!J57)</f>
        <v>0 / 0</v>
      </c>
      <c r="X57" s="249" t="str">
        <f>CONCATENATE(FX!K57,FX!U57,FX!M57)</f>
        <v>0 / 0</v>
      </c>
    </row>
    <row r="58" spans="3:24" ht="15">
      <c r="C58" s="446"/>
      <c r="D58" s="221" t="str">
        <f>FX!$C$77</f>
        <v>Intermediate</v>
      </c>
      <c r="E58" s="226">
        <f>COUNTIFS('2 Self-Assessment Questionnaire'!$K$5:$K$192,$C$57, '2 Self-Assessment Questionnaire'!$I$5:$I$192,$D58,  '2 Self-Assessment Questionnaire'!$L$5:$L$192,$E$11)</f>
        <v>1</v>
      </c>
      <c r="F58" s="214" t="s">
        <v>581</v>
      </c>
      <c r="G58" s="221">
        <f>M58</f>
        <v>3</v>
      </c>
      <c r="H58" s="226">
        <f>COUNTIFS('2 Self-Assessment Questionnaire'!$K$5:$K$192,$C$57, '2 Self-Assessment Questionnaire'!$I$5:$I$192,$D58,  '2 Self-Assessment Questionnaire'!$L$5:$L$192,$H$11)</f>
        <v>0</v>
      </c>
      <c r="I58" s="214" t="s">
        <v>581</v>
      </c>
      <c r="J58" s="221">
        <f>M58</f>
        <v>3</v>
      </c>
      <c r="K58" s="226">
        <f>COUNTIFS('2 Self-Assessment Questionnaire'!$K$5:$K$192,$C$57, '2 Self-Assessment Questionnaire'!$I$5:$I$192,$D58,  '2 Self-Assessment Questionnaire'!$L$5:$L$192,$K$11)</f>
        <v>0</v>
      </c>
      <c r="L58" s="214" t="s">
        <v>581</v>
      </c>
      <c r="M58" s="221">
        <f>COUNTIFS('2 Self-Assessment Questionnaire'!$K$5:$K$192,$C$57,'2 Self-Assessment Questionnaire'!$I$5:$I$192,D58)</f>
        <v>3</v>
      </c>
      <c r="O58" s="448" t="str">
        <f>FX!$C$77</f>
        <v>Intermediate</v>
      </c>
      <c r="P58" s="449"/>
      <c r="Q58" s="209">
        <f>IF(G58=0,FX!$C$103,((E58+K58)/G58))</f>
        <v>0.33333333333333331</v>
      </c>
      <c r="R58" s="211">
        <f t="shared" si="2"/>
        <v>0.33333333333333331</v>
      </c>
      <c r="S58" s="209">
        <f>IF(G58=0,0,IF(Q58&gt;0,100%-Q58,0))</f>
        <v>0.66666666666666674</v>
      </c>
      <c r="U58" s="311" t="s">
        <v>1271</v>
      </c>
      <c r="V58" s="248" t="str">
        <f>CONCATENATE(FX!E58,FX!U58,FX!G58)</f>
        <v>1 / 3</v>
      </c>
      <c r="W58" s="249" t="str">
        <f>CONCATENATE(FX!H58,FX!U58,FX!J58)</f>
        <v>0 / 3</v>
      </c>
      <c r="X58" s="249" t="str">
        <f>CONCATENATE(FX!K58,FX!U58,FX!M58)</f>
        <v>0 / 3</v>
      </c>
    </row>
    <row r="59" spans="3:24" ht="15">
      <c r="C59" s="446"/>
      <c r="D59" s="221" t="str">
        <f>FX!$C$78</f>
        <v>Advanced</v>
      </c>
      <c r="E59" s="226">
        <f>COUNTIFS('2 Self-Assessment Questionnaire'!$K$5:$K$192,$C$57, '2 Self-Assessment Questionnaire'!$I$5:$I$192,$D59,  '2 Self-Assessment Questionnaire'!$L$5:$L$192,$E$11)</f>
        <v>0</v>
      </c>
      <c r="F59" s="214" t="s">
        <v>581</v>
      </c>
      <c r="G59" s="221">
        <f>M59</f>
        <v>2</v>
      </c>
      <c r="H59" s="226">
        <f>COUNTIFS('2 Self-Assessment Questionnaire'!$K$5:$K$192,$C$57, '2 Self-Assessment Questionnaire'!$I$5:$I$192,$D59,  '2 Self-Assessment Questionnaire'!$L$5:$L$192,$H$11)</f>
        <v>0</v>
      </c>
      <c r="I59" s="214" t="s">
        <v>581</v>
      </c>
      <c r="J59" s="221">
        <f>M59</f>
        <v>2</v>
      </c>
      <c r="K59" s="226">
        <f>COUNTIFS('2 Self-Assessment Questionnaire'!$K$5:$K$192,$C$57, '2 Self-Assessment Questionnaire'!$I$5:$I$192,$D59,  '2 Self-Assessment Questionnaire'!$L$5:$L$192,$K$11)</f>
        <v>0</v>
      </c>
      <c r="L59" s="214" t="s">
        <v>581</v>
      </c>
      <c r="M59" s="221">
        <f>COUNTIFS('2 Self-Assessment Questionnaire'!$K$5:$K$192,$C$57,'2 Self-Assessment Questionnaire'!$I$5:$I$192,D59)</f>
        <v>2</v>
      </c>
      <c r="O59" s="448" t="str">
        <f>FX!$C$78</f>
        <v>Advanced</v>
      </c>
      <c r="P59" s="449"/>
      <c r="Q59" s="209">
        <f>IF(G59=0,FX!$C$103,((E59+K59)/G59))</f>
        <v>0</v>
      </c>
      <c r="R59" s="211">
        <f t="shared" si="2"/>
        <v>0</v>
      </c>
      <c r="S59" s="209">
        <f>IF(G59=0,0,IF(Q59&gt;0,100%-Q59,0))</f>
        <v>0</v>
      </c>
      <c r="U59" s="311" t="s">
        <v>1271</v>
      </c>
      <c r="V59" s="248" t="str">
        <f>CONCATENATE(FX!E59,FX!U59,FX!G59)</f>
        <v>0 / 2</v>
      </c>
      <c r="W59" s="249" t="str">
        <f>CONCATENATE(FX!H59,FX!U59,FX!J59)</f>
        <v>0 / 2</v>
      </c>
      <c r="X59" s="249" t="str">
        <f>CONCATENATE(FX!K59,FX!U59,FX!M59)</f>
        <v>0 / 2</v>
      </c>
    </row>
    <row r="60" spans="3:24" ht="15" thickBot="1">
      <c r="C60" s="447"/>
      <c r="D60" s="221" t="str">
        <f>FX!$C$79</f>
        <v>Not Applicable</v>
      </c>
      <c r="E60" s="226">
        <f>COUNTIFS('2 Self-Assessment Questionnaire'!$K$5:$K$192,$C$57, '2 Self-Assessment Questionnaire'!$L$5:$L$192,$D$60)</f>
        <v>0</v>
      </c>
      <c r="F60" s="221" t="s">
        <v>584</v>
      </c>
      <c r="G60" s="226"/>
      <c r="H60" s="226"/>
      <c r="I60" s="226"/>
      <c r="J60" s="226"/>
      <c r="K60" s="226"/>
      <c r="L60" s="226"/>
      <c r="M60" s="226"/>
      <c r="O60" s="448" t="str">
        <f>FX!$C$79</f>
        <v>Not Applicable</v>
      </c>
      <c r="P60" s="449"/>
      <c r="Q60" s="209" t="str">
        <f>IF(SUM(K57:K59)=0,C101,(SUM(K57:K59)/(SUM(M57:M59))))</f>
        <v>All</v>
      </c>
      <c r="R60" s="211">
        <f t="shared" si="2"/>
        <v>0</v>
      </c>
      <c r="S60" s="209">
        <f>IF(G60=0,0,IF(Q60&gt;0,100%-Q60,0))</f>
        <v>0</v>
      </c>
      <c r="V60" s="248" t="str">
        <f>CONCATENATE(FX!E60,FX!U60,FX!G60)</f>
        <v>0</v>
      </c>
      <c r="W60" s="249" t="str">
        <f>CONCATENATE(FX!H60,FX!U60,FX!J60)</f>
        <v/>
      </c>
      <c r="X60" s="249" t="str">
        <f>CONCATENATE(FX!K60,FX!U60,FX!M60)</f>
        <v/>
      </c>
    </row>
    <row r="61" spans="3:24" ht="15.75" thickBot="1">
      <c r="C61" s="280"/>
      <c r="D61" s="216"/>
      <c r="E61" s="216"/>
      <c r="F61" s="216"/>
      <c r="G61" s="216"/>
      <c r="H61" s="216"/>
      <c r="I61" s="216"/>
      <c r="J61" s="216"/>
      <c r="K61" s="216"/>
      <c r="L61" s="216"/>
      <c r="M61" s="216"/>
      <c r="O61" s="216"/>
      <c r="P61" s="216"/>
      <c r="Q61" s="216"/>
      <c r="R61" s="216"/>
      <c r="S61" s="216"/>
      <c r="V61" s="33" t="str">
        <f>CONCATENATE(FX!E61,FX!U61,FX!G61)</f>
        <v/>
      </c>
      <c r="W61" s="33" t="str">
        <f>CONCATENATE(FX!H61,FX!U61,FX!J61)</f>
        <v/>
      </c>
      <c r="X61" s="33" t="str">
        <f>CONCATENATE(FX!K61,FX!U61,FX!M61)</f>
        <v/>
      </c>
    </row>
    <row r="62" spans="3:24" ht="15">
      <c r="C62" s="445" t="str">
        <f>FX!C92</f>
        <v>Labour Conditions</v>
      </c>
      <c r="D62" s="221" t="str">
        <f>FX!$C$76</f>
        <v>Essential</v>
      </c>
      <c r="E62" s="226">
        <f>COUNTIFS('2 Self-Assessment Questionnaire'!$K$5:$K$192,$C$62, '2 Self-Assessment Questionnaire'!$I$5:$I$192,$D62,  '2 Self-Assessment Questionnaire'!$L$5:$L$192,$E$11)</f>
        <v>11</v>
      </c>
      <c r="F62" s="214" t="s">
        <v>581</v>
      </c>
      <c r="G62" s="221">
        <f>M62</f>
        <v>12</v>
      </c>
      <c r="H62" s="226">
        <f>COUNTIFS('2 Self-Assessment Questionnaire'!$K$5:$K$192,$C$62, '2 Self-Assessment Questionnaire'!$I$5:$I$192,$D62,  '2 Self-Assessment Questionnaire'!$L$5:$L$192,$H$11)</f>
        <v>0</v>
      </c>
      <c r="I62" s="214" t="s">
        <v>581</v>
      </c>
      <c r="J62" s="221">
        <f>M62</f>
        <v>12</v>
      </c>
      <c r="K62" s="226">
        <f>COUNTIFS('2 Self-Assessment Questionnaire'!$K$5:$K$192,$C$62, '2 Self-Assessment Questionnaire'!$I$5:$I$192,$D62,  '2 Self-Assessment Questionnaire'!$L$5:$L$192,$K$11)</f>
        <v>0</v>
      </c>
      <c r="L62" s="214" t="s">
        <v>581</v>
      </c>
      <c r="M62" s="221">
        <f>COUNTIFS('2 Self-Assessment Questionnaire'!$K$5:$K$192,$C$62,'2 Self-Assessment Questionnaire'!$I$5:$I$192,D62)</f>
        <v>12</v>
      </c>
      <c r="O62" s="448" t="str">
        <f>FX!$C$76</f>
        <v>Essential</v>
      </c>
      <c r="P62" s="449"/>
      <c r="Q62" s="209">
        <f>IF(G62=0,FX!$C$103,((E62+K62)/G62))</f>
        <v>0.91666666666666663</v>
      </c>
      <c r="R62" s="211">
        <f t="shared" ref="R62" si="7">IF(G62=0,0,Q62)</f>
        <v>0.91666666666666663</v>
      </c>
      <c r="S62" s="209">
        <f>IF(G62=0,0,IF(Q62&gt;0,100%-Q62,0))</f>
        <v>8.333333333333337E-2</v>
      </c>
      <c r="U62" s="311" t="s">
        <v>1271</v>
      </c>
      <c r="V62" s="248" t="str">
        <f>CONCATENATE(FX!E62,FX!U62,FX!G62)</f>
        <v>11 / 12</v>
      </c>
      <c r="W62" s="249" t="str">
        <f>CONCATENATE(FX!H62,FX!U62,FX!J62)</f>
        <v>0 / 12</v>
      </c>
      <c r="X62" s="249" t="str">
        <f>CONCATENATE(FX!K62,FX!U62,FX!M62)</f>
        <v>0 / 12</v>
      </c>
    </row>
    <row r="63" spans="3:24" ht="15">
      <c r="C63" s="446"/>
      <c r="D63" s="221" t="str">
        <f>FX!$C$77</f>
        <v>Intermediate</v>
      </c>
      <c r="E63" s="226">
        <f>COUNTIFS('2 Self-Assessment Questionnaire'!$K$5:$K$192,$C$62, '2 Self-Assessment Questionnaire'!$I$5:$I$192,$D63,  '2 Self-Assessment Questionnaire'!$L$5:$L$192,$E$11)</f>
        <v>13</v>
      </c>
      <c r="F63" s="214" t="s">
        <v>581</v>
      </c>
      <c r="G63" s="221">
        <f>M63</f>
        <v>13</v>
      </c>
      <c r="H63" s="226">
        <f>COUNTIFS('2 Self-Assessment Questionnaire'!$K$5:$K$192,$C$62, '2 Self-Assessment Questionnaire'!$I$5:$I$192,$D63,  '2 Self-Assessment Questionnaire'!$L$5:$L$192,$H$11)</f>
        <v>0</v>
      </c>
      <c r="I63" s="214" t="s">
        <v>581</v>
      </c>
      <c r="J63" s="221">
        <f>M63</f>
        <v>13</v>
      </c>
      <c r="K63" s="226">
        <f>COUNTIFS('2 Self-Assessment Questionnaire'!$K$5:$K$192,$C$62, '2 Self-Assessment Questionnaire'!$I$5:$I$192,$D63,  '2 Self-Assessment Questionnaire'!$L$5:$L$192,$K$11)</f>
        <v>0</v>
      </c>
      <c r="L63" s="214" t="s">
        <v>581</v>
      </c>
      <c r="M63" s="221">
        <f>COUNTIFS('2 Self-Assessment Questionnaire'!$K$5:$K$192,$C$62,'2 Self-Assessment Questionnaire'!$I$5:$I$192,D63)</f>
        <v>13</v>
      </c>
      <c r="O63" s="448" t="str">
        <f>FX!$C$77</f>
        <v>Intermediate</v>
      </c>
      <c r="P63" s="449"/>
      <c r="Q63" s="209">
        <f>IF(G63=0,FX!$C$103,((E63+K63)/G63))</f>
        <v>1</v>
      </c>
      <c r="R63" s="211">
        <f t="shared" si="3"/>
        <v>1</v>
      </c>
      <c r="S63" s="209">
        <f>IF(G63=0,0,IF(Q63&gt;0,100%-Q63,0))</f>
        <v>0</v>
      </c>
      <c r="U63" s="311" t="s">
        <v>1271</v>
      </c>
      <c r="V63" s="248" t="str">
        <f>CONCATENATE(FX!E63,FX!U63,FX!G63)</f>
        <v>13 / 13</v>
      </c>
      <c r="W63" s="249" t="str">
        <f>CONCATENATE(FX!H63,FX!U63,FX!J63)</f>
        <v>0 / 13</v>
      </c>
      <c r="X63" s="249" t="str">
        <f>CONCATENATE(FX!K63,FX!U63,FX!M63)</f>
        <v>0 / 13</v>
      </c>
    </row>
    <row r="64" spans="3:24" ht="15">
      <c r="C64" s="446"/>
      <c r="D64" s="221" t="str">
        <f>FX!$C$78</f>
        <v>Advanced</v>
      </c>
      <c r="E64" s="226">
        <f>COUNTIFS('2 Self-Assessment Questionnaire'!$K$5:$K$192,$C$62, '2 Self-Assessment Questionnaire'!$I$5:$I$192,$D64,  '2 Self-Assessment Questionnaire'!$L$5:$L$192,$E$11)</f>
        <v>3</v>
      </c>
      <c r="F64" s="214" t="s">
        <v>581</v>
      </c>
      <c r="G64" s="221">
        <f>M64</f>
        <v>4</v>
      </c>
      <c r="H64" s="226">
        <f>COUNTIFS('2 Self-Assessment Questionnaire'!$K$5:$K$192,$C$62, '2 Self-Assessment Questionnaire'!$I$5:$I$192,$D64,  '2 Self-Assessment Questionnaire'!$L$5:$L$192,$H$11)</f>
        <v>0</v>
      </c>
      <c r="I64" s="214" t="s">
        <v>581</v>
      </c>
      <c r="J64" s="221">
        <f>M64</f>
        <v>4</v>
      </c>
      <c r="K64" s="226">
        <f>COUNTIFS('2 Self-Assessment Questionnaire'!$K$5:$K$192,$C$62, '2 Self-Assessment Questionnaire'!$I$5:$I$192,$D64,  '2 Self-Assessment Questionnaire'!$L$5:$L$192,$K$11)</f>
        <v>0</v>
      </c>
      <c r="L64" s="214" t="s">
        <v>581</v>
      </c>
      <c r="M64" s="221">
        <f>COUNTIFS('2 Self-Assessment Questionnaire'!$K$5:$K$192,$C$62,'2 Self-Assessment Questionnaire'!$I$5:$I$192,D64)</f>
        <v>4</v>
      </c>
      <c r="O64" s="448" t="str">
        <f>FX!$C$78</f>
        <v>Advanced</v>
      </c>
      <c r="P64" s="449"/>
      <c r="Q64" s="209">
        <f>IF(G64=0,FX!$C$103,((E64+K64)/G64))</f>
        <v>0.75</v>
      </c>
      <c r="R64" s="211">
        <f t="shared" si="3"/>
        <v>0.75</v>
      </c>
      <c r="S64" s="209">
        <f>IF(G64=0,0,IF(Q64&gt;0,100%-Q64,0))</f>
        <v>0.25</v>
      </c>
      <c r="U64" s="311" t="s">
        <v>1271</v>
      </c>
      <c r="V64" s="248" t="str">
        <f>CONCATENATE(FX!E64,FX!U64,FX!G64)</f>
        <v>3 / 4</v>
      </c>
      <c r="W64" s="249" t="str">
        <f>CONCATENATE(FX!H64,FX!U64,FX!J64)</f>
        <v>0 / 4</v>
      </c>
      <c r="X64" s="249" t="str">
        <f>CONCATENATE(FX!K64,FX!U64,FX!M64)</f>
        <v>0 / 4</v>
      </c>
    </row>
    <row r="65" spans="3:24" ht="15" thickBot="1">
      <c r="C65" s="447"/>
      <c r="D65" s="221" t="str">
        <f>FX!$C$79</f>
        <v>Not Applicable</v>
      </c>
      <c r="E65" s="226">
        <f>COUNTIFS('2 Self-Assessment Questionnaire'!$K$5:$K$192,$C$62, '2 Self-Assessment Questionnaire'!$L$5:$L$192,$D$65)</f>
        <v>3</v>
      </c>
      <c r="F65" s="221" t="s">
        <v>584</v>
      </c>
      <c r="G65" s="226"/>
      <c r="H65" s="226"/>
      <c r="I65" s="226"/>
      <c r="J65" s="226"/>
      <c r="K65" s="226"/>
      <c r="L65" s="226"/>
      <c r="M65" s="226"/>
      <c r="O65" s="448" t="str">
        <f>FX!$C$79</f>
        <v>Not Applicable</v>
      </c>
      <c r="P65" s="449"/>
      <c r="Q65" s="209" t="str">
        <f>IF(SUM(K62:K64)=0,C101,(SUM(K62:K64)/(SUM(M62:M64))))</f>
        <v>All</v>
      </c>
      <c r="R65" s="211">
        <f t="shared" si="3"/>
        <v>0</v>
      </c>
      <c r="S65" s="209">
        <f>IF(G65=0,0,IF(Q65&gt;0,100%-Q65,0))</f>
        <v>0</v>
      </c>
      <c r="V65" s="248" t="str">
        <f>CONCATENATE(FX!E65,FX!U65,FX!G65)</f>
        <v>3</v>
      </c>
      <c r="W65" s="249" t="str">
        <f>CONCATENATE(FX!H65,FX!U65,FX!J65)</f>
        <v/>
      </c>
      <c r="X65" s="249" t="str">
        <f>CONCATENATE(FX!K65,FX!U65,FX!M65)</f>
        <v/>
      </c>
    </row>
    <row r="66" spans="3:24" ht="15.75" thickBot="1">
      <c r="C66" s="280"/>
      <c r="D66" s="216"/>
      <c r="E66" s="216"/>
      <c r="F66" s="216"/>
      <c r="G66" s="216"/>
      <c r="H66" s="216"/>
      <c r="I66" s="216"/>
      <c r="J66" s="216"/>
      <c r="K66" s="216"/>
      <c r="L66" s="216"/>
      <c r="M66" s="216"/>
      <c r="O66" s="216"/>
      <c r="P66" s="216"/>
      <c r="Q66" s="216"/>
      <c r="R66" s="216"/>
      <c r="S66" s="216"/>
      <c r="V66" s="33" t="str">
        <f>CONCATENATE(FX!E66,FX!U66,FX!G66)</f>
        <v/>
      </c>
      <c r="W66" s="33" t="str">
        <f>CONCATENATE(FX!H66,FX!U66,FX!J66)</f>
        <v/>
      </c>
      <c r="X66" s="33" t="str">
        <f>CONCATENATE(FX!K66,FX!U66,FX!M66)</f>
        <v/>
      </c>
    </row>
    <row r="67" spans="3:24" ht="15">
      <c r="C67" s="445" t="str">
        <f>FX!C93</f>
        <v>Occupational Health and Safety (OHS)</v>
      </c>
      <c r="D67" s="221" t="str">
        <f>FX!$C$76</f>
        <v>Essential</v>
      </c>
      <c r="E67" s="226">
        <f>COUNTIFS('2 Self-Assessment Questionnaire'!$K$5:$K$192,$C$67, '2 Self-Assessment Questionnaire'!$I$5:$I$192,$D67,  '2 Self-Assessment Questionnaire'!$L$5:$L$192,$E$11)</f>
        <v>0</v>
      </c>
      <c r="F67" s="214" t="s">
        <v>581</v>
      </c>
      <c r="G67" s="221">
        <f>M67</f>
        <v>0</v>
      </c>
      <c r="H67" s="226">
        <f>COUNTIFS('2 Self-Assessment Questionnaire'!$K$5:$K$192,$C$67, '2 Self-Assessment Questionnaire'!$I$5:$I$192,$D67,  '2 Self-Assessment Questionnaire'!$L$5:$L$192,$H$11)</f>
        <v>0</v>
      </c>
      <c r="I67" s="214" t="s">
        <v>581</v>
      </c>
      <c r="J67" s="221">
        <f>M67</f>
        <v>0</v>
      </c>
      <c r="K67" s="226">
        <f>COUNTIFS('2 Self-Assessment Questionnaire'!$K$5:$K$192,$C$67, '2 Self-Assessment Questionnaire'!$I$5:$I$192,$D67,  '2 Self-Assessment Questionnaire'!$L$5:$L$192,$K$11)</f>
        <v>0</v>
      </c>
      <c r="L67" s="214" t="s">
        <v>581</v>
      </c>
      <c r="M67" s="221">
        <f>COUNTIFS('2 Self-Assessment Questionnaire'!$K$5:$K$192,$C$67,'2 Self-Assessment Questionnaire'!$I$5:$I$192,D67)</f>
        <v>0</v>
      </c>
      <c r="O67" s="448" t="str">
        <f>FX!$C$76</f>
        <v>Essential</v>
      </c>
      <c r="P67" s="449"/>
      <c r="Q67" s="209" t="str">
        <f>IF(G67=0,FX!$C$103,((E67+K67)/G67))</f>
        <v>-</v>
      </c>
      <c r="R67" s="211">
        <f t="shared" si="2"/>
        <v>0</v>
      </c>
      <c r="S67" s="209">
        <f>IF(G67=0,0,IF(Q67&gt;0,100%-Q67,0))</f>
        <v>0</v>
      </c>
      <c r="U67" s="311" t="s">
        <v>1271</v>
      </c>
      <c r="V67" s="248" t="str">
        <f>CONCATENATE(FX!E67,FX!U67,FX!G67)</f>
        <v>0 / 0</v>
      </c>
      <c r="W67" s="249" t="str">
        <f>CONCATENATE(FX!H67,FX!U67,FX!J67)</f>
        <v>0 / 0</v>
      </c>
      <c r="X67" s="249" t="str">
        <f>CONCATENATE(FX!K67,FX!U67,FX!M67)</f>
        <v>0 / 0</v>
      </c>
    </row>
    <row r="68" spans="3:24" ht="15">
      <c r="C68" s="446"/>
      <c r="D68" s="221" t="str">
        <f>FX!$C$77</f>
        <v>Intermediate</v>
      </c>
      <c r="E68" s="226">
        <f>COUNTIFS('2 Self-Assessment Questionnaire'!$K$5:$K$192,$C$67, '2 Self-Assessment Questionnaire'!$I$5:$I$192,$D68,  '2 Self-Assessment Questionnaire'!$L$5:$L$192,$E$11)</f>
        <v>0</v>
      </c>
      <c r="F68" s="214" t="s">
        <v>581</v>
      </c>
      <c r="G68" s="221">
        <f>M68</f>
        <v>0</v>
      </c>
      <c r="H68" s="226">
        <f>COUNTIFS('2 Self-Assessment Questionnaire'!$K$5:$K$192,$C$67, '2 Self-Assessment Questionnaire'!$I$5:$I$192,$D68,  '2 Self-Assessment Questionnaire'!$L$5:$L$192,$H$11)</f>
        <v>0</v>
      </c>
      <c r="I68" s="214" t="s">
        <v>581</v>
      </c>
      <c r="J68" s="221">
        <f>M68</f>
        <v>0</v>
      </c>
      <c r="K68" s="226">
        <f>COUNTIFS('2 Self-Assessment Questionnaire'!$K$5:$K$192,$C$67, '2 Self-Assessment Questionnaire'!$I$5:$I$192,$D68,  '2 Self-Assessment Questionnaire'!$L$5:$L$192,$K$11)</f>
        <v>0</v>
      </c>
      <c r="L68" s="214" t="s">
        <v>581</v>
      </c>
      <c r="M68" s="221">
        <f>COUNTIFS('2 Self-Assessment Questionnaire'!$K$5:$K$192,$C$67,'2 Self-Assessment Questionnaire'!$I$5:$I$192,D68)</f>
        <v>0</v>
      </c>
      <c r="O68" s="448" t="str">
        <f>FX!$C$77</f>
        <v>Intermediate</v>
      </c>
      <c r="P68" s="449"/>
      <c r="Q68" s="209" t="str">
        <f>IF(G68=0,FX!$C$103,((E68+K68)/G68))</f>
        <v>-</v>
      </c>
      <c r="R68" s="211">
        <f t="shared" si="2"/>
        <v>0</v>
      </c>
      <c r="S68" s="209">
        <f>IF(G68=0,0,IF(Q68&gt;0,100%-Q68,0))</f>
        <v>0</v>
      </c>
      <c r="U68" s="311" t="s">
        <v>1271</v>
      </c>
      <c r="V68" s="248" t="str">
        <f>CONCATENATE(FX!E68,FX!U68,FX!G68)</f>
        <v>0 / 0</v>
      </c>
      <c r="W68" s="249" t="str">
        <f>CONCATENATE(FX!H68,FX!U68,FX!J68)</f>
        <v>0 / 0</v>
      </c>
      <c r="X68" s="249" t="str">
        <f>CONCATENATE(FX!K68,FX!U68,FX!M68)</f>
        <v>0 / 0</v>
      </c>
    </row>
    <row r="69" spans="3:24" ht="15">
      <c r="C69" s="446"/>
      <c r="D69" s="221" t="str">
        <f>FX!$C$78</f>
        <v>Advanced</v>
      </c>
      <c r="E69" s="226">
        <f>COUNTIFS('2 Self-Assessment Questionnaire'!$K$5:$K$192,$C$67, '2 Self-Assessment Questionnaire'!$I$5:$I$192,$D69,  '2 Self-Assessment Questionnaire'!$L$5:$L$192,$E$11)</f>
        <v>0</v>
      </c>
      <c r="F69" s="214" t="s">
        <v>581</v>
      </c>
      <c r="G69" s="221">
        <f>M69</f>
        <v>0</v>
      </c>
      <c r="H69" s="226">
        <f>COUNTIFS('2 Self-Assessment Questionnaire'!$K$5:$K$192,$C$67, '2 Self-Assessment Questionnaire'!$I$5:$I$192,$D69,  '2 Self-Assessment Questionnaire'!$L$5:$L$192,$H$11)</f>
        <v>0</v>
      </c>
      <c r="I69" s="214" t="s">
        <v>581</v>
      </c>
      <c r="J69" s="221">
        <f>M69</f>
        <v>0</v>
      </c>
      <c r="K69" s="226">
        <f>COUNTIFS('2 Self-Assessment Questionnaire'!$K$5:$K$192,$C$67, '2 Self-Assessment Questionnaire'!$I$5:$I$192,$D69,  '2 Self-Assessment Questionnaire'!$L$5:$L$192,$K$11)</f>
        <v>0</v>
      </c>
      <c r="L69" s="214" t="s">
        <v>581</v>
      </c>
      <c r="M69" s="221">
        <f>COUNTIFS('2 Self-Assessment Questionnaire'!$K$5:$K$192,$C$67,'2 Self-Assessment Questionnaire'!$I$5:$I$192,D69)</f>
        <v>0</v>
      </c>
      <c r="O69" s="448" t="str">
        <f>FX!$C$78</f>
        <v>Advanced</v>
      </c>
      <c r="P69" s="449"/>
      <c r="Q69" s="209" t="str">
        <f>IF(G69=0,FX!$C$103,((E69+K69)/G69))</f>
        <v>-</v>
      </c>
      <c r="R69" s="211">
        <f t="shared" si="2"/>
        <v>0</v>
      </c>
      <c r="S69" s="209">
        <f>IF(G69=0,0,IF(Q69&gt;0,100%-Q69,0))</f>
        <v>0</v>
      </c>
      <c r="U69" s="311" t="s">
        <v>1271</v>
      </c>
      <c r="V69" s="248" t="str">
        <f>CONCATENATE(FX!E69,FX!U69,FX!G69)</f>
        <v>0 / 0</v>
      </c>
      <c r="W69" s="249" t="str">
        <f>CONCATENATE(FX!H69,FX!U69,FX!J69)</f>
        <v>0 / 0</v>
      </c>
      <c r="X69" s="249" t="str">
        <f>CONCATENATE(FX!K69,FX!U69,FX!M69)</f>
        <v>0 / 0</v>
      </c>
    </row>
    <row r="70" spans="3:24" ht="15" thickBot="1">
      <c r="C70" s="447"/>
      <c r="D70" s="221" t="str">
        <f>FX!$C$79</f>
        <v>Not Applicable</v>
      </c>
      <c r="E70" s="226">
        <f>COUNTIFS('2 Self-Assessment Questionnaire'!$K$5:$K$192,$C$67, '2 Self-Assessment Questionnaire'!$L$5:$L$192,$D$70)</f>
        <v>0</v>
      </c>
      <c r="F70" s="221" t="s">
        <v>584</v>
      </c>
      <c r="G70" s="226"/>
      <c r="H70" s="226"/>
      <c r="I70" s="226"/>
      <c r="J70" s="226"/>
      <c r="K70" s="226"/>
      <c r="L70" s="226"/>
      <c r="M70" s="226"/>
      <c r="O70" s="448" t="str">
        <f>FX!$C$79</f>
        <v>Not Applicable</v>
      </c>
      <c r="P70" s="449"/>
      <c r="Q70" s="209" t="str">
        <f>IF(SUM(K67:K69)=0,C101,(SUM(K67:K69)/(SUM(M67:M69))))</f>
        <v>All</v>
      </c>
      <c r="R70" s="211">
        <f t="shared" si="2"/>
        <v>0</v>
      </c>
      <c r="S70" s="209">
        <f>IF(G70=0,0,IF(Q70&gt;0,100%-Q70,0))</f>
        <v>0</v>
      </c>
      <c r="V70" s="248" t="str">
        <f>CONCATENATE(FX!E70,FX!U70,FX!G70)</f>
        <v>0</v>
      </c>
      <c r="W70" s="249" t="str">
        <f>CONCATENATE(FX!H70,FX!U70,FX!J70)</f>
        <v/>
      </c>
      <c r="X70" s="249" t="str">
        <f>CONCATENATE(FX!K70,FX!U70,FX!M70)</f>
        <v/>
      </c>
    </row>
    <row r="74" spans="3:24">
      <c r="C74" s="324" t="s">
        <v>1305</v>
      </c>
    </row>
    <row r="75" spans="3:24">
      <c r="C75" s="260"/>
    </row>
    <row r="76" spans="3:24">
      <c r="C76" s="220" t="s">
        <v>2</v>
      </c>
    </row>
    <row r="77" spans="3:24">
      <c r="C77" s="220" t="s">
        <v>248</v>
      </c>
    </row>
    <row r="78" spans="3:24">
      <c r="C78" s="220" t="s">
        <v>11</v>
      </c>
    </row>
    <row r="79" spans="3:24">
      <c r="C79" s="220" t="s">
        <v>580</v>
      </c>
    </row>
    <row r="80" spans="3:24">
      <c r="C80" s="260"/>
    </row>
    <row r="81" spans="3:3">
      <c r="C81" s="260" t="s">
        <v>1310</v>
      </c>
    </row>
    <row r="82" spans="3:3">
      <c r="C82" s="217" t="s">
        <v>126</v>
      </c>
    </row>
    <row r="83" spans="3:3">
      <c r="C83" s="220" t="s">
        <v>121</v>
      </c>
    </row>
    <row r="84" spans="3:3">
      <c r="C84" s="220" t="s">
        <v>174</v>
      </c>
    </row>
    <row r="85" spans="3:3">
      <c r="C85" s="220" t="s">
        <v>585</v>
      </c>
    </row>
    <row r="86" spans="3:3">
      <c r="C86" s="220" t="s">
        <v>175</v>
      </c>
    </row>
    <row r="87" spans="3:3">
      <c r="C87" s="220" t="s">
        <v>587</v>
      </c>
    </row>
    <row r="88" spans="3:3">
      <c r="C88" s="220" t="s">
        <v>122</v>
      </c>
    </row>
    <row r="89" spans="3:3">
      <c r="C89" s="220" t="s">
        <v>133</v>
      </c>
    </row>
    <row r="90" spans="3:3">
      <c r="C90" s="220" t="s">
        <v>134</v>
      </c>
    </row>
    <row r="91" spans="3:3">
      <c r="C91" s="220" t="s">
        <v>176</v>
      </c>
    </row>
    <row r="92" spans="3:3">
      <c r="C92" s="220" t="s">
        <v>144</v>
      </c>
    </row>
    <row r="93" spans="3:3">
      <c r="C93" s="220" t="s">
        <v>1268</v>
      </c>
    </row>
    <row r="94" spans="3:3">
      <c r="C94" s="260"/>
    </row>
    <row r="95" spans="3:3">
      <c r="C95" s="260" t="s">
        <v>1308</v>
      </c>
    </row>
    <row r="96" spans="3:3">
      <c r="C96" s="220" t="s">
        <v>5</v>
      </c>
    </row>
    <row r="97" spans="1:3">
      <c r="C97" s="220" t="s">
        <v>579</v>
      </c>
    </row>
    <row r="98" spans="1:3">
      <c r="C98" s="220" t="s">
        <v>588</v>
      </c>
    </row>
    <row r="99" spans="1:3">
      <c r="C99" s="260"/>
    </row>
    <row r="100" spans="1:3">
      <c r="C100" s="260" t="s">
        <v>1309</v>
      </c>
    </row>
    <row r="101" spans="1:3">
      <c r="C101" s="220" t="s">
        <v>1273</v>
      </c>
    </row>
    <row r="102" spans="1:3">
      <c r="C102" s="220" t="s">
        <v>1272</v>
      </c>
    </row>
    <row r="103" spans="1:3">
      <c r="C103" s="220" t="s">
        <v>1269</v>
      </c>
    </row>
    <row r="104" spans="1:3">
      <c r="C104" s="260"/>
    </row>
    <row r="105" spans="1:3">
      <c r="A105" s="251"/>
      <c r="B105" s="45" t="s">
        <v>1316</v>
      </c>
      <c r="C105" s="260" t="s">
        <v>1304</v>
      </c>
    </row>
    <row r="106" spans="1:3">
      <c r="A106" s="251"/>
      <c r="B106" s="251">
        <v>1</v>
      </c>
      <c r="C106" s="220" t="s">
        <v>1292</v>
      </c>
    </row>
    <row r="107" spans="1:3">
      <c r="B107" s="251" t="s">
        <v>1317</v>
      </c>
      <c r="C107" s="220" t="s">
        <v>1291</v>
      </c>
    </row>
    <row r="108" spans="1:3">
      <c r="B108" s="251" t="s">
        <v>1290</v>
      </c>
      <c r="C108" s="220" t="s">
        <v>1279</v>
      </c>
    </row>
    <row r="109" spans="1:3">
      <c r="B109" s="251"/>
      <c r="C109" s="260"/>
    </row>
    <row r="110" spans="1:3">
      <c r="B110" s="251"/>
      <c r="C110" s="260" t="s">
        <v>1307</v>
      </c>
    </row>
    <row r="111" spans="1:3">
      <c r="B111" s="251"/>
      <c r="C111" s="220" t="s">
        <v>1306</v>
      </c>
    </row>
    <row r="112" spans="1:3">
      <c r="B112" s="251"/>
      <c r="C112" s="220" t="s">
        <v>1278</v>
      </c>
    </row>
    <row r="113" spans="2:16">
      <c r="B113" s="251"/>
      <c r="C113" s="220" t="s">
        <v>1277</v>
      </c>
    </row>
    <row r="114" spans="2:16">
      <c r="C114" s="220" t="s">
        <v>1276</v>
      </c>
    </row>
    <row r="115" spans="2:16">
      <c r="C115" s="260"/>
    </row>
    <row r="116" spans="2:16">
      <c r="B116" s="45" t="s">
        <v>1316</v>
      </c>
      <c r="C116" s="260" t="s">
        <v>1320</v>
      </c>
    </row>
    <row r="117" spans="2:16">
      <c r="B117" s="45" t="str">
        <f>C111</f>
        <v>White</v>
      </c>
      <c r="C117" s="220" t="s">
        <v>1318</v>
      </c>
      <c r="D117" s="45" t="s">
        <v>2</v>
      </c>
      <c r="F117" s="1" t="s">
        <v>1329</v>
      </c>
      <c r="G117" s="340" t="str">
        <f>IF('3 Performance'!C11=FX!B117,FX!C117,"")</f>
        <v>100% required for bronze level</v>
      </c>
      <c r="H117" s="340"/>
      <c r="I117" s="1"/>
      <c r="J117" s="1"/>
      <c r="K117" s="1"/>
      <c r="L117" s="1"/>
      <c r="M117" s="1"/>
      <c r="N117" s="1"/>
    </row>
    <row r="119" spans="2:16">
      <c r="B119" s="45" t="str">
        <f>C111</f>
        <v>White</v>
      </c>
      <c r="C119" s="220" t="s">
        <v>1311</v>
      </c>
      <c r="D119" s="45" t="s">
        <v>248</v>
      </c>
      <c r="F119" s="1" t="s">
        <v>1329</v>
      </c>
      <c r="G119" s="340" t="str">
        <f>IF('3 Performance'!C11=FX!B119,FX!C119,IF('3 Performance'!C11=FX!B120,FX!C120,IF('3 Performance'!C11=FX!B121,FX!C121,"")))</f>
        <v>50% required for bronze level</v>
      </c>
      <c r="H119" s="341"/>
      <c r="I119" s="1"/>
      <c r="J119" s="1"/>
      <c r="K119" s="1"/>
      <c r="L119" s="1"/>
      <c r="M119" s="1"/>
      <c r="N119" s="1"/>
    </row>
    <row r="120" spans="2:16" ht="15.6" customHeight="1">
      <c r="B120" s="45" t="str">
        <f>C112</f>
        <v>Bronze</v>
      </c>
      <c r="C120" s="220" t="s">
        <v>1312</v>
      </c>
      <c r="D120" s="45" t="s">
        <v>248</v>
      </c>
    </row>
    <row r="121" spans="2:16">
      <c r="B121" s="45" t="str">
        <f>C113</f>
        <v>Silver</v>
      </c>
      <c r="C121" s="220" t="s">
        <v>1313</v>
      </c>
      <c r="D121" s="45" t="s">
        <v>248</v>
      </c>
    </row>
    <row r="123" spans="2:16" ht="15.6" customHeight="1">
      <c r="B123" s="45" t="str">
        <f>C112</f>
        <v>Bronze</v>
      </c>
      <c r="C123" s="220" t="s">
        <v>1314</v>
      </c>
      <c r="D123" s="45" t="s">
        <v>11</v>
      </c>
      <c r="F123" s="1" t="s">
        <v>1329</v>
      </c>
      <c r="G123" s="341" t="str">
        <f>IF('3 Performance'!C11=FX!B123,FX!C123,IF('3 Performance'!C11=FX!B124,FX!C124,""))</f>
        <v/>
      </c>
      <c r="H123" s="341"/>
      <c r="I123" s="1"/>
      <c r="J123" s="1"/>
      <c r="K123" s="1"/>
      <c r="L123" s="1"/>
      <c r="M123" s="1"/>
      <c r="N123" s="1"/>
    </row>
    <row r="124" spans="2:16">
      <c r="B124" s="45" t="str">
        <f>C113</f>
        <v>Silver</v>
      </c>
      <c r="C124" s="220" t="s">
        <v>1315</v>
      </c>
      <c r="D124" s="45" t="s">
        <v>11</v>
      </c>
    </row>
    <row r="126" spans="2:16">
      <c r="C126" s="45" t="s">
        <v>1321</v>
      </c>
      <c r="F126" s="348"/>
      <c r="G126" s="348" t="s">
        <v>2</v>
      </c>
      <c r="H126" s="348"/>
      <c r="I126" s="346"/>
      <c r="J126" s="347" t="s">
        <v>248</v>
      </c>
      <c r="K126" s="347"/>
      <c r="L126" s="349"/>
      <c r="M126" s="349" t="s">
        <v>11</v>
      </c>
      <c r="N126" s="349"/>
    </row>
    <row r="127" spans="2:16">
      <c r="F127" s="348" t="s">
        <v>1346</v>
      </c>
      <c r="G127" s="348"/>
      <c r="H127" s="348" t="s">
        <v>1328</v>
      </c>
      <c r="I127" s="347" t="s">
        <v>1346</v>
      </c>
      <c r="J127" s="347"/>
      <c r="K127" s="347" t="s">
        <v>1328</v>
      </c>
      <c r="L127" s="349" t="s">
        <v>1346</v>
      </c>
      <c r="M127" s="349"/>
      <c r="N127" s="349" t="s">
        <v>1328</v>
      </c>
      <c r="P127" s="45" t="s">
        <v>1322</v>
      </c>
    </row>
    <row r="128" spans="2:16">
      <c r="B128" s="45">
        <v>1</v>
      </c>
      <c r="C128" s="220" t="s">
        <v>1348</v>
      </c>
      <c r="D128" s="45" t="s">
        <v>1344</v>
      </c>
      <c r="E128" s="377" t="s">
        <v>1345</v>
      </c>
      <c r="F128" s="350">
        <f>$G$6</f>
        <v>0.90909090909090906</v>
      </c>
      <c r="G128" s="351" t="s">
        <v>1323</v>
      </c>
      <c r="H128" s="351">
        <v>1</v>
      </c>
      <c r="I128" s="351"/>
      <c r="J128" s="351"/>
      <c r="K128" s="351"/>
      <c r="L128" s="351"/>
      <c r="M128" s="351"/>
      <c r="N128" s="352"/>
      <c r="O128" s="311"/>
      <c r="P128" s="311" t="str">
        <f>C111</f>
        <v>White</v>
      </c>
    </row>
    <row r="129" spans="2:16">
      <c r="B129" s="45">
        <v>2</v>
      </c>
      <c r="C129" s="220" t="s">
        <v>1335</v>
      </c>
      <c r="F129" s="350"/>
      <c r="G129" s="351"/>
      <c r="H129" s="351"/>
      <c r="I129" s="351">
        <f t="shared" ref="I129:I134" si="8">$G$7</f>
        <v>0.81333333333333335</v>
      </c>
      <c r="J129" s="351" t="s">
        <v>1323</v>
      </c>
      <c r="K129" s="351">
        <v>0.4</v>
      </c>
      <c r="L129" s="351"/>
      <c r="M129" s="351"/>
      <c r="N129" s="352"/>
      <c r="O129" s="311"/>
      <c r="P129" s="311" t="str">
        <f>C111</f>
        <v>White</v>
      </c>
    </row>
    <row r="130" spans="2:16">
      <c r="B130" s="45">
        <v>3</v>
      </c>
      <c r="C130" s="220" t="s">
        <v>1336</v>
      </c>
      <c r="F130" s="350"/>
      <c r="G130" s="351"/>
      <c r="H130" s="351"/>
      <c r="I130" s="351">
        <f t="shared" si="8"/>
        <v>0.81333333333333335</v>
      </c>
      <c r="J130" s="351" t="s">
        <v>1324</v>
      </c>
      <c r="K130" s="351">
        <v>0.4</v>
      </c>
      <c r="L130" s="351"/>
      <c r="M130" s="351"/>
      <c r="N130" s="352"/>
      <c r="O130" s="311"/>
      <c r="P130" s="311" t="str">
        <f>C111</f>
        <v>White</v>
      </c>
    </row>
    <row r="131" spans="2:16">
      <c r="B131" s="45">
        <v>4</v>
      </c>
      <c r="C131" s="220" t="s">
        <v>1341</v>
      </c>
      <c r="F131" s="350"/>
      <c r="G131" s="351"/>
      <c r="H131" s="351"/>
      <c r="I131" s="351">
        <f t="shared" si="8"/>
        <v>0.81333333333333335</v>
      </c>
      <c r="J131" s="351" t="s">
        <v>1323</v>
      </c>
      <c r="K131" s="351">
        <v>0.75</v>
      </c>
      <c r="L131" s="351"/>
      <c r="M131" s="351"/>
      <c r="N131" s="352"/>
      <c r="O131" s="311"/>
      <c r="P131" s="311" t="str">
        <f>C112</f>
        <v>Bronze</v>
      </c>
    </row>
    <row r="132" spans="2:16">
      <c r="B132" s="45">
        <v>5</v>
      </c>
      <c r="C132" s="220" t="s">
        <v>1337</v>
      </c>
      <c r="F132" s="350"/>
      <c r="G132" s="351"/>
      <c r="H132" s="351"/>
      <c r="I132" s="351"/>
      <c r="J132" s="351"/>
      <c r="K132" s="351"/>
      <c r="L132" s="351">
        <f t="shared" ref="L132:L136" si="9">$G$8</f>
        <v>0.44</v>
      </c>
      <c r="M132" s="351" t="s">
        <v>1323</v>
      </c>
      <c r="N132" s="352">
        <v>0.4</v>
      </c>
      <c r="O132" s="311"/>
      <c r="P132" s="311" t="str">
        <f>C112</f>
        <v>Bronze</v>
      </c>
    </row>
    <row r="133" spans="2:16">
      <c r="B133" s="45">
        <v>6</v>
      </c>
      <c r="C133" s="220" t="s">
        <v>1338</v>
      </c>
      <c r="F133" s="350"/>
      <c r="G133" s="351"/>
      <c r="H133" s="351"/>
      <c r="I133" s="351"/>
      <c r="J133" s="351"/>
      <c r="K133" s="351"/>
      <c r="L133" s="351">
        <f t="shared" si="9"/>
        <v>0.44</v>
      </c>
      <c r="M133" s="351" t="s">
        <v>1323</v>
      </c>
      <c r="N133" s="352">
        <v>0.5</v>
      </c>
      <c r="O133" s="311"/>
      <c r="P133" s="311" t="str">
        <f>C112</f>
        <v>Bronze</v>
      </c>
    </row>
    <row r="134" spans="2:16">
      <c r="B134" s="45">
        <v>7</v>
      </c>
      <c r="C134" s="220" t="s">
        <v>1342</v>
      </c>
      <c r="F134" s="350"/>
      <c r="G134" s="351"/>
      <c r="H134" s="351"/>
      <c r="I134" s="351">
        <f t="shared" si="8"/>
        <v>0.81333333333333335</v>
      </c>
      <c r="J134" s="351" t="s">
        <v>1323</v>
      </c>
      <c r="K134" s="351">
        <v>1</v>
      </c>
      <c r="L134" s="351"/>
      <c r="M134" s="351"/>
      <c r="N134" s="352"/>
      <c r="O134" s="311"/>
      <c r="P134" s="311" t="str">
        <f>C113</f>
        <v>Silver</v>
      </c>
    </row>
    <row r="135" spans="2:16">
      <c r="B135" s="45">
        <v>8</v>
      </c>
      <c r="C135" s="220" t="s">
        <v>1339</v>
      </c>
      <c r="F135" s="350"/>
      <c r="G135" s="351"/>
      <c r="H135" s="351"/>
      <c r="I135" s="351"/>
      <c r="J135" s="351"/>
      <c r="K135" s="351"/>
      <c r="L135" s="351">
        <f t="shared" si="9"/>
        <v>0.44</v>
      </c>
      <c r="M135" s="351" t="s">
        <v>1323</v>
      </c>
      <c r="N135" s="352">
        <v>0.65</v>
      </c>
      <c r="O135" s="311"/>
      <c r="P135" s="311" t="str">
        <f>C113</f>
        <v>Silver</v>
      </c>
    </row>
    <row r="136" spans="2:16">
      <c r="B136" s="45">
        <v>9</v>
      </c>
      <c r="C136" s="220" t="s">
        <v>1340</v>
      </c>
      <c r="F136" s="350"/>
      <c r="G136" s="351"/>
      <c r="H136" s="351"/>
      <c r="I136" s="351"/>
      <c r="J136" s="351"/>
      <c r="K136" s="351"/>
      <c r="L136" s="351">
        <f t="shared" si="9"/>
        <v>0.44</v>
      </c>
      <c r="M136" s="351" t="s">
        <v>1325</v>
      </c>
      <c r="N136" s="352">
        <v>0.65</v>
      </c>
      <c r="O136" s="311"/>
      <c r="P136" s="311" t="str">
        <f>C113</f>
        <v>Silver</v>
      </c>
    </row>
    <row r="137" spans="2:16">
      <c r="B137" s="45">
        <v>10</v>
      </c>
      <c r="C137" s="220" t="s">
        <v>1343</v>
      </c>
      <c r="F137" s="350"/>
      <c r="G137" s="351"/>
      <c r="H137" s="351"/>
      <c r="I137" s="351"/>
      <c r="J137" s="351"/>
      <c r="K137" s="351"/>
      <c r="L137" s="351"/>
      <c r="M137" s="351"/>
      <c r="N137" s="352"/>
      <c r="O137" s="311"/>
      <c r="P137" s="311" t="str">
        <f>C114</f>
        <v>Gold</v>
      </c>
    </row>
    <row r="140" spans="2:16">
      <c r="F140" s="1" t="s">
        <v>1329</v>
      </c>
      <c r="G140" s="1" t="str">
        <f xml:space="preserve">
IF(F128&lt;H128,_xlfn.CONCAT(C128),
IF(I129&lt;K129,_xlfn.CONCAT(C129),
IF(I130&gt;K130,_xlfn.CONCAT(F130,
IF(I131&lt;K131,_xlfn.CONCAT(C131),
IF(L132&lt;N132,_xlfn.CONCAT(C132),
IF(L133&lt;N133,_xlfn.CONCAT(C133),
IF(I134&lt;K134,_xlfn.CONCAT(C134),
IF(L135&lt;N135,_xlfn.CONCAT(C135),
IF(L136&gt;=N136,_xlfn.CONCAT(C136),
_xlfn.CONCAT(C137)))))))))))</f>
        <v>Some essential topics are still missing.  Add them now!</v>
      </c>
      <c r="H140" s="1"/>
      <c r="I140" s="1"/>
      <c r="J140" s="1"/>
      <c r="K140" s="1"/>
      <c r="L140" s="1"/>
      <c r="M140" s="1"/>
      <c r="N140" s="1"/>
    </row>
  </sheetData>
  <dataConsolidate/>
  <mergeCells count="67">
    <mergeCell ref="O64:P64"/>
    <mergeCell ref="O11:P11"/>
    <mergeCell ref="O50:P50"/>
    <mergeCell ref="O53:P53"/>
    <mergeCell ref="O54:P54"/>
    <mergeCell ref="O55:P55"/>
    <mergeCell ref="O43:P43"/>
    <mergeCell ref="O44:P44"/>
    <mergeCell ref="O45:P45"/>
    <mergeCell ref="O48:P48"/>
    <mergeCell ref="O49:P49"/>
    <mergeCell ref="O18:P18"/>
    <mergeCell ref="O19:P19"/>
    <mergeCell ref="O17:P17"/>
    <mergeCell ref="O38:P38"/>
    <mergeCell ref="O39:P39"/>
    <mergeCell ref="C3:P3"/>
    <mergeCell ref="C4:P4"/>
    <mergeCell ref="O13:P13"/>
    <mergeCell ref="O14:P14"/>
    <mergeCell ref="O15:P15"/>
    <mergeCell ref="C10:P10"/>
    <mergeCell ref="C11:D11"/>
    <mergeCell ref="E11:G11"/>
    <mergeCell ref="H11:J11"/>
    <mergeCell ref="K11:M11"/>
    <mergeCell ref="O20:P20"/>
    <mergeCell ref="C12:C15"/>
    <mergeCell ref="C17:C20"/>
    <mergeCell ref="C47:C50"/>
    <mergeCell ref="O25:P25"/>
    <mergeCell ref="O35:P35"/>
    <mergeCell ref="O28:P28"/>
    <mergeCell ref="O30:P30"/>
    <mergeCell ref="O33:P33"/>
    <mergeCell ref="O34:P34"/>
    <mergeCell ref="O12:P12"/>
    <mergeCell ref="O42:P42"/>
    <mergeCell ref="O47:P47"/>
    <mergeCell ref="C37:C40"/>
    <mergeCell ref="C42:C45"/>
    <mergeCell ref="O22:P22"/>
    <mergeCell ref="O27:P27"/>
    <mergeCell ref="O32:P32"/>
    <mergeCell ref="O37:P37"/>
    <mergeCell ref="O40:P40"/>
    <mergeCell ref="C22:C25"/>
    <mergeCell ref="C27:C30"/>
    <mergeCell ref="C32:C35"/>
    <mergeCell ref="O23:P23"/>
    <mergeCell ref="O24:P24"/>
    <mergeCell ref="C52:C55"/>
    <mergeCell ref="C57:C60"/>
    <mergeCell ref="C62:C65"/>
    <mergeCell ref="C67:C70"/>
    <mergeCell ref="O57:P57"/>
    <mergeCell ref="O62:P62"/>
    <mergeCell ref="O67:P67"/>
    <mergeCell ref="O52:P52"/>
    <mergeCell ref="O65:P65"/>
    <mergeCell ref="O68:P68"/>
    <mergeCell ref="O69:P69"/>
    <mergeCell ref="O70:P70"/>
    <mergeCell ref="O58:P58"/>
    <mergeCell ref="O59:P59"/>
    <mergeCell ref="O60:P60"/>
    <mergeCell ref="O63:P63"/>
  </mergeCells>
  <conditionalFormatting sqref="Q3:R3 U3 C5">
    <cfRule type="containsText" dxfId="3" priority="5" operator="containsText" text="Gold">
      <formula>NOT(ISERROR(SEARCH("Gold",C3)))</formula>
    </cfRule>
    <cfRule type="containsText" dxfId="2" priority="6" operator="containsText" text="Silver">
      <formula>NOT(ISERROR(SEARCH("Silver",C3)))</formula>
    </cfRule>
    <cfRule type="containsText" dxfId="1" priority="7" operator="containsText" text="Yet">
      <formula>NOT(ISERROR(SEARCH("Yet",C3)))</formula>
    </cfRule>
    <cfRule type="containsText" dxfId="0" priority="8" operator="containsText" text="Bronze">
      <formula>NOT(ISERROR(SEARCH("Bronze",C3)))</formula>
    </cfRule>
  </conditionalFormatting>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fa0c3ba-2567-411c-afb8-b17b05896bcb">
      <Terms xmlns="http://schemas.microsoft.com/office/infopath/2007/PartnerControls"/>
    </lcf76f155ced4ddcb4097134ff3c332f>
    <TaxCatchAll xmlns="4ad7e97f-0f0a-4cc5-84a0-c54723178c08" xsi:nil="true"/>
    <_dlc_DocId xmlns="4ad7e97f-0f0a-4cc5-84a0-c54723178c08">4EYP2EACAHDC-693193019-31899</_dlc_DocId>
    <_dlc_DocIdUrl xmlns="4ad7e97f-0f0a-4cc5-84a0-c54723178c08">
      <Url>https://dakofodk.sharepoint.com/sites/Dokumenter/_layouts/15/DocIdRedir.aspx?ID=4EYP2EACAHDC-693193019-31899</Url>
      <Description>4EYP2EACAHDC-693193019-31899</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9D3993F392797849B2BDB7AC5489303C" ma:contentTypeVersion="16" ma:contentTypeDescription="Opret et nyt dokument." ma:contentTypeScope="" ma:versionID="47b2de9b44fa72d5fedbf510a80de554">
  <xsd:schema xmlns:xsd="http://www.w3.org/2001/XMLSchema" xmlns:xs="http://www.w3.org/2001/XMLSchema" xmlns:p="http://schemas.microsoft.com/office/2006/metadata/properties" xmlns:ns2="4ad7e97f-0f0a-4cc5-84a0-c54723178c08" xmlns:ns3="7fa0c3ba-2567-411c-afb8-b17b05896bcb" targetNamespace="http://schemas.microsoft.com/office/2006/metadata/properties" ma:root="true" ma:fieldsID="53838689e7dff981b1ecb95a1f0ecc86" ns2:_="" ns3:_="">
    <xsd:import namespace="4ad7e97f-0f0a-4cc5-84a0-c54723178c08"/>
    <xsd:import namespace="7fa0c3ba-2567-411c-afb8-b17b05896bcb"/>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e97f-0f0a-4cc5-84a0-c54723178c08" elementFormDefault="qualified">
    <xsd:import namespace="http://schemas.microsoft.com/office/2006/documentManagement/types"/>
    <xsd:import namespace="http://schemas.microsoft.com/office/infopath/2007/PartnerControls"/>
    <xsd:element name="_dlc_DocId" ma:index="8" nillable="true" ma:displayName="Værdi for dokument-id" ma:description="Værdien af det dokument-id, der er tildelt dette element." ma:indexed="true" ma:internalName="_dlc_DocId" ma:readOnly="true">
      <xsd:simpleType>
        <xsd:restriction base="dms:Text"/>
      </xsd:simpleType>
    </xsd:element>
    <xsd:element name="_dlc_DocIdUrl" ma:index="9" nillable="true" ma:displayName="Dokument-id" ma:description="Permanent link til dette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t med detaljer" ma:internalName="SharedWithDetails" ma:readOnly="true">
      <xsd:simpleType>
        <xsd:restriction base="dms:Note">
          <xsd:maxLength value="255"/>
        </xsd:restriction>
      </xsd:simpleType>
    </xsd:element>
    <xsd:element name="TaxCatchAll" ma:index="19" nillable="true" ma:displayName="Taxonomy Catch All Column" ma:hidden="true" ma:list="{1374d464-54b2-4ff1-a76c-0b45454f59d0}" ma:internalName="TaxCatchAll" ma:showField="CatchAllData" ma:web="4ad7e97f-0f0a-4cc5-84a0-c54723178c0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fa0c3ba-2567-411c-afb8-b17b05896bcb"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Billedmærker" ma:readOnly="false" ma:fieldId="{5cf76f15-5ced-4ddc-b409-7134ff3c332f}" ma:taxonomyMulti="true" ma:sspId="3059a55d-4c1e-4a8f-9eab-ab270941c94a"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hidden="true" ma:internalName="MediaServiceDateTaken"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44DEC3-AC2A-4436-8540-5E6572C6BAD6}">
  <ds:schemaRefs>
    <ds:schemaRef ds:uri="http://schemas.microsoft.com/sharepoint/v3/contenttype/forms"/>
  </ds:schemaRefs>
</ds:datastoreItem>
</file>

<file path=customXml/itemProps2.xml><?xml version="1.0" encoding="utf-8"?>
<ds:datastoreItem xmlns:ds="http://schemas.openxmlformats.org/officeDocument/2006/customXml" ds:itemID="{11E95526-A5DF-4958-888D-52F9C2276A41}">
  <ds:schemaRefs>
    <ds:schemaRef ds:uri="http://schemas.microsoft.com/office/infopath/2007/PartnerControls"/>
    <ds:schemaRef ds:uri="http://purl.org/dc/elements/1.1/"/>
    <ds:schemaRef ds:uri="http://www.w3.org/XML/1998/namespace"/>
    <ds:schemaRef ds:uri="http://schemas.microsoft.com/office/2006/metadata/properties"/>
    <ds:schemaRef ds:uri="7fed6c86-0101-468b-8227-60e855d99922"/>
    <ds:schemaRef ds:uri="http://schemas.microsoft.com/office/2006/documentManagement/types"/>
    <ds:schemaRef ds:uri="http://schemas.openxmlformats.org/package/2006/metadata/core-properties"/>
    <ds:schemaRef ds:uri="fb0b0df2-c928-45f5-b652-a870d7e70691"/>
    <ds:schemaRef ds:uri="http://purl.org/dc/dcmitype/"/>
    <ds:schemaRef ds:uri="http://purl.org/dc/terms/"/>
    <ds:schemaRef ds:uri="7fa0c3ba-2567-411c-afb8-b17b05896bcb"/>
    <ds:schemaRef ds:uri="4ad7e97f-0f0a-4cc5-84a0-c54723178c08"/>
  </ds:schemaRefs>
</ds:datastoreItem>
</file>

<file path=customXml/itemProps3.xml><?xml version="1.0" encoding="utf-8"?>
<ds:datastoreItem xmlns:ds="http://schemas.openxmlformats.org/officeDocument/2006/customXml" ds:itemID="{F1B8D8C9-A46D-4BAC-B7AA-069A0CD94263}">
  <ds:schemaRefs>
    <ds:schemaRef ds:uri="http://schemas.microsoft.com/sharepoint/events"/>
  </ds:schemaRefs>
</ds:datastoreItem>
</file>

<file path=customXml/itemProps4.xml><?xml version="1.0" encoding="utf-8"?>
<ds:datastoreItem xmlns:ds="http://schemas.openxmlformats.org/officeDocument/2006/customXml" ds:itemID="{18536CD4-7745-4776-8203-9C91664C8B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d7e97f-0f0a-4cc5-84a0-c54723178c08"/>
    <ds:schemaRef ds:uri="7fa0c3ba-2567-411c-afb8-b17b05896b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6</vt:i4>
      </vt:variant>
      <vt:variant>
        <vt:lpstr>Navngivne områder</vt:lpstr>
      </vt:variant>
      <vt:variant>
        <vt:i4>6</vt:i4>
      </vt:variant>
    </vt:vector>
  </HeadingPairs>
  <TitlesOfParts>
    <vt:vector size="12" baseType="lpstr">
      <vt:lpstr>Start</vt:lpstr>
      <vt:lpstr>1 General Questions</vt:lpstr>
      <vt:lpstr>2 Self-Assessment Questionnaire</vt:lpstr>
      <vt:lpstr>3 Performance</vt:lpstr>
      <vt:lpstr>4 FSA 3.0 Glossary</vt:lpstr>
      <vt:lpstr>FX</vt:lpstr>
      <vt:lpstr>'1 General Questions'!Udskriftsområde</vt:lpstr>
      <vt:lpstr>'2 Self-Assessment Questionnaire'!Udskriftsområde</vt:lpstr>
      <vt:lpstr>'3 Performance'!Udskriftsområde</vt:lpstr>
      <vt:lpstr>'4 FSA 3.0 Glossary'!Udskriftsområde</vt:lpstr>
      <vt:lpstr>Start!Udskriftsområde</vt:lpstr>
      <vt:lpstr>'2 Self-Assessment Questionnaire'!Udskriftstitler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Atha Mandis</dc:creator>
  <cp:lastModifiedBy>Anne Fabricius</cp:lastModifiedBy>
  <cp:lastPrinted>2023-08-28T12:31:03Z</cp:lastPrinted>
  <dcterms:created xsi:type="dcterms:W3CDTF">2020-03-09T10:27:05Z</dcterms:created>
  <dcterms:modified xsi:type="dcterms:W3CDTF">2023-08-29T12:39:46Z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0x0101009D3993F392797849B2BDB7AC5489303C</vt:lpwstr>
  </property>
  <property fmtid="{D5CDD505-2E9C-101B-9397-08002B2CF9AE}" pid="3" name="_dlc_DocIdItemGuid">
    <vt:lpwstr>9a97aa7f-2883-488f-a874-110a654849f7</vt:lpwstr>
  </property>
  <property fmtid="{D5CDD505-2E9C-101B-9397-08002B2CF9AE}" pid="4" name="MediaServiceImageTags">
    <vt:lpwstr/>
  </property>
</Properties>
</file>